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640" windowHeight="4185" tabRatio="831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Luglio 2" sheetId="8" r:id="rId8"/>
    <sheet name="settembre" sheetId="9" r:id="rId9"/>
    <sheet name="ottobre" sheetId="10" r:id="rId10"/>
    <sheet name="dicembre" sheetId="11" r:id="rId11"/>
    <sheet name="PRETOTAL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<sst xmlns="http://schemas.openxmlformats.org/spreadsheetml/2006/main" count="706" uniqueCount="56">
  <si>
    <t xml:space="preserve">II.CC. </t>
  </si>
  <si>
    <t>ISTITUTI (1)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</si>
  <si>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</si>
  <si>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</si>
  <si>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</si>
  <si>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</si>
  <si>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</si>
  <si>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</si>
  <si>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</si>
  <si>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</si>
  <si>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</si>
  <si>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</si>
  <si>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</si>
  <si>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</si>
  <si>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</si>
  <si>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</si>
  <si>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</si>
  <si>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</si>
  <si>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</si>
  <si>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</si>
  <si>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</si>
  <si>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II.CC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</si>
  <si>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</si>
  <si>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</si>
  <si>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</si>
  <si>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</si>
  <si>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</si>
  <si>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</si>
  <si>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</si>
  <si>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</si>
  <si>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</si>
  <si>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</si>
  <si>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Concessioni deliberate nel 2006 per Istituto</t>
  </si>
  <si>
    <t>Concessioni deliberate nel 2006 per Provincia</t>
  </si>
  <si>
    <t>Concessioni deliberate nel 2006 per Leggi</t>
  </si>
  <si>
    <t>CONCESSIONI DI MUTUO DELIBERATE DAL COMITATO F.R.I.E. NEL 2006</t>
  </si>
  <si>
    <t>SITUAZIONE AL   - POST RN CO N.</t>
  </si>
  <si>
    <t>SITUAZIONE AL  - POST RN CO N.</t>
  </si>
  <si>
    <t>CIV</t>
  </si>
  <si>
    <t>FR</t>
  </si>
  <si>
    <t>mese</t>
  </si>
  <si>
    <t>SITUAZIONE AL 31/01/2006   - POST RN CO N.1</t>
  </si>
  <si>
    <t>SITUAZIONE AL  - POST RN CO N.2 DEL 06.03.2006</t>
  </si>
  <si>
    <t>Nuove iniziative nel mese n.</t>
  </si>
  <si>
    <t>Totali</t>
  </si>
  <si>
    <t>Nuove iniziative nel 2006</t>
  </si>
  <si>
    <t>Totali dall'inizio 2006</t>
  </si>
  <si>
    <t>SITUAZIONE AL  - POST RN CO N.3 DEL 03.04.2006</t>
  </si>
  <si>
    <t>SITUAZIONE AL  - POST RN CO N.4 DEL 02.05.06</t>
  </si>
  <si>
    <t>SITUAZIONE AL  - POST RN CO N.5 DEL 05.06.2006</t>
  </si>
  <si>
    <t>SITUAZIONE AL  - POST RN CO N.6 DEL 03.07.2006</t>
  </si>
  <si>
    <t>SITUAZIONE AL   - POST RN CO N 7 DEL 31.07.06</t>
  </si>
  <si>
    <t>SITUAZIONE AL  - POST RN CO N. 8 DEL 18.09.06</t>
  </si>
  <si>
    <t>SITUAZIONE AL  - POST RN CO N. 9 DEL 16 OTTOBRE</t>
  </si>
  <si>
    <t>SITUAZIONE AL   - POST RN CO N.10 del 06.12.2006</t>
  </si>
  <si>
    <t>SITUAZIONE AL   - 31.12.06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</si>
</sst>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  <numFmt numFmtId="166" formatCode="dd/mm/yy"/>
    <numFmt numFmtId="167" formatCode="0.000%"/>
    <numFmt numFmtId="168" formatCode="0.0000%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0.2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sz val="10.7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1.25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sz val="10.5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11.75"/>
      <name val="Arial"/>
      <family val="0"/>
    </font>
    <font>
      <sz val="10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2" xfId="0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6" fontId="25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3" fontId="26" fillId="0" borderId="5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165" fontId="26" fillId="0" borderId="7" xfId="0" applyNumberFormat="1" applyFont="1" applyBorder="1" applyAlignment="1">
      <alignment horizontal="center"/>
    </xf>
    <xf numFmtId="3" fontId="23" fillId="0" borderId="7" xfId="0" applyNumberFormat="1" applyFont="1" applyBorder="1" applyAlignment="1">
      <alignment horizontal="center"/>
    </xf>
    <xf numFmtId="3" fontId="25" fillId="0" borderId="7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0" fontId="26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/>
    </xf>
    <xf numFmtId="3" fontId="27" fillId="0" borderId="0" xfId="0" applyNumberFormat="1" applyFont="1" applyAlignment="1">
      <alignment/>
    </xf>
    <xf numFmtId="6" fontId="25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166" fontId="28" fillId="0" borderId="7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3" fontId="23" fillId="0" borderId="5" xfId="0" applyNumberFormat="1" applyFont="1" applyBorder="1" applyAlignment="1">
      <alignment horizontal="center"/>
    </xf>
    <xf numFmtId="10" fontId="26" fillId="0" borderId="7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65" fontId="26" fillId="0" borderId="14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165" fontId="25" fillId="0" borderId="1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5" fontId="26" fillId="0" borderId="3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6" fontId="28" fillId="0" borderId="5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6" fontId="26" fillId="0" borderId="18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6" xfId="0" applyNumberFormat="1" applyFont="1" applyBorder="1" applyAlignment="1">
      <alignment horizontal="center"/>
    </xf>
    <xf numFmtId="3" fontId="26" fillId="0" borderId="3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26" fillId="0" borderId="8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6" fontId="25" fillId="0" borderId="3" xfId="0" applyNumberFormat="1" applyFont="1" applyBorder="1" applyAlignment="1">
      <alignment horizontal="center"/>
    </xf>
    <xf numFmtId="6" fontId="25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4" xfId="0" applyBorder="1" applyAlignment="1">
      <alignment horizontal="left"/>
    </xf>
    <xf numFmtId="3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15"/>
          <c:y val="0.36575"/>
          <c:w val="0.6795"/>
          <c:h val="0.40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gennaio!$B$11:$B$17</c:f>
              <c:strCache/>
            </c:strRef>
          </c:cat>
          <c:val>
            <c:numRef>
              <c:f>gennaio!$D$11:$D$17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405"/>
          <c:y val="0.3295"/>
          <c:w val="0.8065"/>
          <c:h val="0.39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aprile!$B$11:$B$17</c:f>
              <c:strCache/>
            </c:strRef>
          </c:cat>
          <c:val>
            <c:numRef>
              <c:f>aprile!$D$11:$D$17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3335"/>
          <c:w val="0.586"/>
          <c:h val="0.400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403"/>
          <c:w val="0.8392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775"/>
          <c:y val="0.34125"/>
          <c:w val="0.593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maggio!$B$11:$B$17</c:f>
              <c:strCache/>
            </c:strRef>
          </c:cat>
          <c:val>
            <c:numRef>
              <c:f>maggio!$D$11:$D$17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37975"/>
          <c:w val="0.559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39575"/>
          <c:w val="0.84375"/>
          <c:h val="0.3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5"/>
          <c:y val="0.34125"/>
          <c:w val="0.6407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giugno!$B$11:$B$17</c:f>
              <c:strCache/>
            </c:strRef>
          </c:cat>
          <c:val>
            <c:numRef>
              <c:f>giugno!$D$11:$D$17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325"/>
          <c:w val="0.581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403"/>
          <c:w val="0.836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4"/>
          <c:y val="0.34125"/>
          <c:w val="0.643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luglio!$B$11:$B$17</c:f>
              <c:strCache/>
            </c:strRef>
          </c:cat>
          <c:val>
            <c:numRef>
              <c:f>luglio!$D$11:$D$17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325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357"/>
          <c:w val="0.6435"/>
          <c:h val="0.44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gennaio!$L$11:$L$13</c:f>
              <c:strCache/>
            </c:strRef>
          </c:cat>
          <c:val>
            <c:numRef>
              <c:f>gennaio!$N$11:$N$13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"/>
          <c:y val="0.37975"/>
          <c:w val="0.590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39575"/>
          <c:w val="0.8375"/>
          <c:h val="0.38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125"/>
          <c:w val="0.64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'Luglio 2'!$B$11:$B$17</c:f>
              <c:strCache/>
            </c:strRef>
          </c:cat>
          <c:val>
            <c:numRef>
              <c:f>'Luglio 2'!$D$11:$D$17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'Luglio 2'!$L$11:$L$13</c:f>
              <c:strCache/>
            </c:strRef>
          </c:cat>
          <c:val>
            <c:numRef>
              <c:f>'Luglio 2'!$N$11:$N$13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'Luglio 2'!$G$11:$G$14</c:f>
              <c:strCache/>
            </c:strRef>
          </c:cat>
          <c:val>
            <c:numRef>
              <c:f>'Luglio 2'!$I$11:$I$14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75"/>
          <c:y val="0.34125"/>
          <c:w val="0.6462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settembre!$B$11:$B$17</c:f>
              <c:strCache/>
            </c:strRef>
          </c:cat>
          <c:val>
            <c:numRef>
              <c:f>settembre!$D$11:$D$17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"/>
          <c:y val="0.249"/>
          <c:w val="0.6057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5"/>
          <c:y val="0.34125"/>
          <c:w val="0.644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ottobre!$B$11:$B$17</c:f>
              <c:strCache/>
            </c:strRef>
          </c:cat>
          <c:val>
            <c:numRef>
              <c:f>ottobre!$D$11:$D$17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37525"/>
          <c:w val="0.5985"/>
          <c:h val="0.41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ottobre!$L$11:$L$13</c:f>
              <c:strCache/>
            </c:strRef>
          </c:cat>
          <c:val>
            <c:numRef>
              <c:f>ottobre!$N$11:$N$13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5"/>
          <c:y val="0.34875"/>
          <c:w val="0.812"/>
          <c:h val="0.41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gennaio!$G$11:$G$14</c:f>
              <c:strCache/>
            </c:strRef>
          </c:cat>
          <c:val>
            <c:numRef>
              <c:f>gennaio!$I$11:$I$14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2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38625"/>
          <c:w val="0.8395"/>
          <c:h val="0.39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ottobre!$G$11:$G$14</c:f>
              <c:strCache/>
            </c:strRef>
          </c:cat>
          <c:val>
            <c:numRef>
              <c:f>ottobre!$I$11:$I$14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5425"/>
          <c:y val="0.3455"/>
          <c:w val="0.6645"/>
          <c:h val="0.4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dicembre!$B$11:$B$17</c:f>
              <c:strCache/>
            </c:strRef>
          </c:cat>
          <c:val>
            <c:numRef>
              <c:f>dicembre!$D$11:$D$17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5"/>
          <c:y val="0.37975"/>
          <c:w val="0.59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2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403"/>
          <c:w val="0.84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5"/>
          <c:y val="0.34125"/>
          <c:w val="0.644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PRETOTALE!$B$11:$B$17</c:f>
              <c:strCache/>
            </c:strRef>
          </c:cat>
          <c:val>
            <c:numRef>
              <c:f>PRETOTALE!$D$11:$D$17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25"/>
          <c:y val="0.37975"/>
          <c:w val="0.602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PRETOTALE!$L$11:$L$13</c:f>
              <c:strCache/>
            </c:strRef>
          </c:cat>
          <c:val>
            <c:numRef>
              <c:f>PRETOTALE!$N$11:$N$13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2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403"/>
          <c:w val="0.84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PRETOTALE!$G$11:$G$14</c:f>
              <c:strCache/>
            </c:strRef>
          </c:cat>
          <c:val>
            <c:numRef>
              <c:f>PRETOTALE!$I$11:$I$14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475"/>
          <c:y val="0.3485"/>
          <c:w val="0.619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TOTALI!$B$11:$B$17</c:f>
              <c:strCache/>
            </c:strRef>
          </c:cat>
          <c:val>
            <c:numRef>
              <c:f>TOTALI!$D$11:$D$17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7975"/>
          <c:w val="0.5707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40325"/>
          <c:w val="0.8415"/>
          <c:h val="0.36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275"/>
          <c:y val="0.32125"/>
          <c:w val="0.647"/>
          <c:h val="0.4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febbraio!$B$11:$B$17</c:f>
              <c:strCache/>
            </c:strRef>
          </c:cat>
          <c:val>
            <c:numRef>
              <c:f>febbraio!$D$11:$D$17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75"/>
          <c:y val="0.34625"/>
          <c:w val="0.57375"/>
          <c:h val="0.383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"/>
          <c:y val="0.38925"/>
          <c:w val="0.5605"/>
          <c:h val="0.33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25"/>
          <c:y val="0.35775"/>
          <c:w val="0.61075"/>
          <c:h val="0.38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marzo!$B$11:$B$17</c:f>
              <c:strCache/>
            </c:strRef>
          </c:cat>
          <c:val>
            <c:numRef>
              <c:f>marzo!$D$11:$D$17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29"/>
          <c:w val="0.61275"/>
          <c:h val="0.409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7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123825</xdr:rowOff>
    </xdr:from>
    <xdr:to>
      <xdr:col>6</xdr:col>
      <xdr:colOff>219075</xdr:colOff>
      <xdr:row>34</xdr:row>
      <xdr:rowOff>142875</xdr:rowOff>
    </xdr:to>
    <xdr:graphicFrame>
      <xdr:nvGraphicFramePr>
        <xdr:cNvPr id="1" name="Chart 15"/>
        <xdr:cNvGraphicFramePr/>
      </xdr:nvGraphicFramePr>
      <xdr:xfrm>
        <a:off x="123825" y="3171825"/>
        <a:ext cx="3590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18</xdr:row>
      <xdr:rowOff>123825</xdr:rowOff>
    </xdr:from>
    <xdr:to>
      <xdr:col>18</xdr:col>
      <xdr:colOff>485775</xdr:colOff>
      <xdr:row>34</xdr:row>
      <xdr:rowOff>152400</xdr:rowOff>
    </xdr:to>
    <xdr:graphicFrame>
      <xdr:nvGraphicFramePr>
        <xdr:cNvPr id="2" name="Chart 23"/>
        <xdr:cNvGraphicFramePr/>
      </xdr:nvGraphicFramePr>
      <xdr:xfrm>
        <a:off x="7048500" y="3171825"/>
        <a:ext cx="37052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18</xdr:row>
      <xdr:rowOff>142875</xdr:rowOff>
    </xdr:from>
    <xdr:to>
      <xdr:col>12</xdr:col>
      <xdr:colOff>161925</xdr:colOff>
      <xdr:row>34</xdr:row>
      <xdr:rowOff>123825</xdr:rowOff>
    </xdr:to>
    <xdr:graphicFrame>
      <xdr:nvGraphicFramePr>
        <xdr:cNvPr id="3" name="Chart 22"/>
        <xdr:cNvGraphicFramePr/>
      </xdr:nvGraphicFramePr>
      <xdr:xfrm>
        <a:off x="3724275" y="3190875"/>
        <a:ext cx="32766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623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19</xdr:row>
      <xdr:rowOff>123825</xdr:rowOff>
    </xdr:from>
    <xdr:to>
      <xdr:col>18</xdr:col>
      <xdr:colOff>542925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981825" y="3248025"/>
        <a:ext cx="37623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200025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3990975" y="3190875"/>
        <a:ext cx="29432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85725</xdr:rowOff>
    </xdr:from>
    <xdr:to>
      <xdr:col>6</xdr:col>
      <xdr:colOff>390525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76200" y="3209925"/>
        <a:ext cx="412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438150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724775" y="3190875"/>
        <a:ext cx="37909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181475" y="3190875"/>
        <a:ext cx="34575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623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534275" y="3190875"/>
        <a:ext cx="38385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990975" y="3190875"/>
        <a:ext cx="34575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76200</xdr:rowOff>
    </xdr:from>
    <xdr:to>
      <xdr:col>5</xdr:col>
      <xdr:colOff>257175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42875" y="3152775"/>
        <a:ext cx="34480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19</xdr:row>
      <xdr:rowOff>66675</xdr:rowOff>
    </xdr:from>
    <xdr:to>
      <xdr:col>15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096125" y="3143250"/>
        <a:ext cx="34575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19</xdr:row>
      <xdr:rowOff>66675</xdr:rowOff>
    </xdr:from>
    <xdr:to>
      <xdr:col>10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705225" y="3143250"/>
        <a:ext cx="3305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66675</xdr:rowOff>
    </xdr:from>
    <xdr:to>
      <xdr:col>6</xdr:col>
      <xdr:colOff>238125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95250" y="3352800"/>
        <a:ext cx="3781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20</xdr:row>
      <xdr:rowOff>66675</xdr:rowOff>
    </xdr:from>
    <xdr:to>
      <xdr:col>18</xdr:col>
      <xdr:colOff>485775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7562850" y="3352800"/>
        <a:ext cx="38862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20</xdr:row>
      <xdr:rowOff>66675</xdr:rowOff>
    </xdr:from>
    <xdr:to>
      <xdr:col>12</xdr:col>
      <xdr:colOff>180975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4010025" y="335280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66675</xdr:rowOff>
    </xdr:from>
    <xdr:to>
      <xdr:col>6</xdr:col>
      <xdr:colOff>257175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14300" y="3190875"/>
        <a:ext cx="3781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562850" y="3190875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010025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66675</xdr:rowOff>
    </xdr:from>
    <xdr:to>
      <xdr:col>6</xdr:col>
      <xdr:colOff>276225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552450" y="3190875"/>
        <a:ext cx="3219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219950" y="3190875"/>
        <a:ext cx="3619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57150</xdr:rowOff>
    </xdr:from>
    <xdr:to>
      <xdr:col>12</xdr:col>
      <xdr:colOff>180975</xdr:colOff>
      <xdr:row>33</xdr:row>
      <xdr:rowOff>152400</xdr:rowOff>
    </xdr:to>
    <xdr:graphicFrame>
      <xdr:nvGraphicFramePr>
        <xdr:cNvPr id="3" name="Chart 3"/>
        <xdr:cNvGraphicFramePr/>
      </xdr:nvGraphicFramePr>
      <xdr:xfrm>
        <a:off x="3867150" y="3181350"/>
        <a:ext cx="32670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47625</xdr:rowOff>
    </xdr:from>
    <xdr:to>
      <xdr:col>6</xdr:col>
      <xdr:colOff>285750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762000" y="3171825"/>
        <a:ext cx="3105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19</xdr:row>
      <xdr:rowOff>85725</xdr:rowOff>
    </xdr:from>
    <xdr:to>
      <xdr:col>18</xdr:col>
      <xdr:colOff>476250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7096125" y="3209925"/>
        <a:ext cx="33147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19</xdr:row>
      <xdr:rowOff>47625</xdr:rowOff>
    </xdr:from>
    <xdr:to>
      <xdr:col>12</xdr:col>
      <xdr:colOff>200025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3971925" y="3171825"/>
        <a:ext cx="30670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24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47625</xdr:rowOff>
    </xdr:from>
    <xdr:to>
      <xdr:col>18</xdr:col>
      <xdr:colOff>485775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7162800" y="3171825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895725" y="3190875"/>
        <a:ext cx="31813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52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6991350" y="3190875"/>
        <a:ext cx="36576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981450" y="3190875"/>
        <a:ext cx="2924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719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553325" y="3190875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000500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81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562850" y="3190875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010025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E1">
      <selection activeCell="J38" sqref="J38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8.7109375" style="0" customWidth="1"/>
    <col min="6" max="6" width="8.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7.421875" style="0" customWidth="1"/>
    <col min="16" max="16" width="8.57421875" style="4" bestFit="1" customWidth="1"/>
    <col min="19" max="19" width="9.421875" style="0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5" customHeight="1">
      <c r="A4" s="106" t="s">
        <v>41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5.75" customHeight="1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107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0" t="s">
        <v>13</v>
      </c>
      <c r="M7" s="111"/>
      <c r="N7" s="111"/>
      <c r="O7" s="111"/>
      <c r="P7" s="112"/>
      <c r="T7" s="2"/>
    </row>
    <row r="8" spans="2:20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13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  <c r="T8" s="2"/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3" t="s">
        <v>18</v>
      </c>
      <c r="L9" s="14" t="s">
        <v>20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38718</v>
      </c>
      <c r="E10" s="31" t="s">
        <v>40</v>
      </c>
      <c r="F10" s="22"/>
      <c r="G10" s="20"/>
      <c r="H10" s="20"/>
      <c r="I10" s="70">
        <v>38718</v>
      </c>
      <c r="J10" s="31" t="s">
        <v>40</v>
      </c>
      <c r="K10" s="22"/>
      <c r="L10" s="18"/>
      <c r="M10" s="18"/>
      <c r="N10" s="70">
        <v>38718</v>
      </c>
      <c r="O10" s="31" t="s">
        <v>40</v>
      </c>
      <c r="P10" s="22"/>
    </row>
    <row r="11" spans="2:16" ht="12.75">
      <c r="B11" s="8" t="s">
        <v>7</v>
      </c>
      <c r="C11" s="65">
        <v>3</v>
      </c>
      <c r="D11" s="24">
        <f aca="true" t="shared" si="0" ref="D11:D17">F11</f>
        <v>13465</v>
      </c>
      <c r="E11" s="68">
        <f>D11/$D$18</f>
        <v>0.2550575844824973</v>
      </c>
      <c r="F11" s="24">
        <v>13465</v>
      </c>
      <c r="G11" s="26" t="s">
        <v>7</v>
      </c>
      <c r="H11" s="65">
        <v>3</v>
      </c>
      <c r="I11" s="24">
        <f>K11</f>
        <v>3245</v>
      </c>
      <c r="J11" s="25">
        <f>I11/$I$18</f>
        <v>0.0614676466131232</v>
      </c>
      <c r="K11" s="24">
        <v>3245</v>
      </c>
      <c r="L11" s="94">
        <v>908</v>
      </c>
      <c r="M11" s="65">
        <v>6</v>
      </c>
      <c r="N11" s="24">
        <f>P11</f>
        <v>26361</v>
      </c>
      <c r="O11" s="68">
        <f>N11/$N$18</f>
        <v>0.49933702076072134</v>
      </c>
      <c r="P11" s="24">
        <v>26361</v>
      </c>
    </row>
    <row r="12" spans="2:16" ht="12.75">
      <c r="B12" s="14" t="s">
        <v>14</v>
      </c>
      <c r="C12" s="66">
        <v>3</v>
      </c>
      <c r="D12" s="29">
        <f t="shared" si="0"/>
        <v>2911</v>
      </c>
      <c r="E12" s="69">
        <f aca="true" t="shared" si="1" ref="E12:E17">D12/$D$18</f>
        <v>0.05514093044400667</v>
      </c>
      <c r="F12" s="29">
        <v>2911</v>
      </c>
      <c r="G12" s="15" t="s">
        <v>8</v>
      </c>
      <c r="H12" s="66">
        <v>3</v>
      </c>
      <c r="I12" s="29">
        <f>K12</f>
        <v>23116</v>
      </c>
      <c r="J12" s="30">
        <f>I12/$I$18</f>
        <v>0.43786937414759813</v>
      </c>
      <c r="K12" s="29">
        <v>23116</v>
      </c>
      <c r="L12" s="95">
        <v>198</v>
      </c>
      <c r="M12" s="66">
        <v>1</v>
      </c>
      <c r="N12" s="29">
        <f>P12</f>
        <v>700</v>
      </c>
      <c r="O12" s="69">
        <f>N12/$N$18</f>
        <v>0.013259584785573571</v>
      </c>
      <c r="P12" s="29">
        <v>700</v>
      </c>
    </row>
    <row r="13" spans="2:16" ht="12.75">
      <c r="B13" s="14" t="s">
        <v>10</v>
      </c>
      <c r="C13" s="66">
        <v>11</v>
      </c>
      <c r="D13" s="29">
        <f t="shared" si="0"/>
        <v>35900</v>
      </c>
      <c r="E13" s="69">
        <f t="shared" si="1"/>
        <v>0.6800272768601303</v>
      </c>
      <c r="F13" s="29">
        <v>35900</v>
      </c>
      <c r="G13" s="15" t="s">
        <v>9</v>
      </c>
      <c r="H13" s="66">
        <v>6</v>
      </c>
      <c r="I13" s="29">
        <f>K13</f>
        <v>18180</v>
      </c>
      <c r="J13" s="30">
        <f>I13/$I$18</f>
        <v>0.34437035914532504</v>
      </c>
      <c r="K13" s="29">
        <v>18180</v>
      </c>
      <c r="L13" s="13" t="s">
        <v>12</v>
      </c>
      <c r="M13" s="66">
        <v>11</v>
      </c>
      <c r="N13" s="29">
        <f>P13</f>
        <v>25731</v>
      </c>
      <c r="O13" s="69">
        <f>N13/$N$18</f>
        <v>0.4874033944537051</v>
      </c>
      <c r="P13" s="29">
        <v>25731</v>
      </c>
    </row>
    <row r="14" spans="2:16" ht="12.75">
      <c r="B14" s="14" t="s">
        <v>16</v>
      </c>
      <c r="C14" s="66">
        <v>0</v>
      </c>
      <c r="D14" s="29">
        <f t="shared" si="0"/>
        <v>0</v>
      </c>
      <c r="E14" s="69">
        <f t="shared" si="1"/>
        <v>0</v>
      </c>
      <c r="F14" s="29">
        <v>0</v>
      </c>
      <c r="G14" s="15" t="s">
        <v>11</v>
      </c>
      <c r="H14" s="88">
        <v>6</v>
      </c>
      <c r="I14" s="29">
        <f>K14</f>
        <v>8251</v>
      </c>
      <c r="J14" s="30">
        <f>I14/$I$18</f>
        <v>0.15629262009395362</v>
      </c>
      <c r="K14" s="29">
        <v>8251</v>
      </c>
      <c r="L14" s="93"/>
      <c r="M14" s="66"/>
      <c r="N14" s="29"/>
      <c r="O14" s="69"/>
      <c r="P14" s="29"/>
    </row>
    <row r="15" spans="2:16" ht="12.75">
      <c r="B15" s="14" t="s">
        <v>23</v>
      </c>
      <c r="C15" s="66">
        <v>1</v>
      </c>
      <c r="D15" s="29">
        <f t="shared" si="0"/>
        <v>516</v>
      </c>
      <c r="E15" s="69">
        <f t="shared" si="1"/>
        <v>0.009774208213365661</v>
      </c>
      <c r="F15" s="29">
        <v>516</v>
      </c>
      <c r="G15" s="15"/>
      <c r="H15" s="88"/>
      <c r="I15" s="29"/>
      <c r="J15" s="30"/>
      <c r="K15" s="29"/>
      <c r="L15" s="93"/>
      <c r="M15" s="66"/>
      <c r="N15" s="29"/>
      <c r="O15" s="69"/>
      <c r="P15" s="29"/>
    </row>
    <row r="16" spans="2:16" ht="12.75">
      <c r="B16" s="14" t="s">
        <v>38</v>
      </c>
      <c r="C16" s="66">
        <v>0</v>
      </c>
      <c r="D16" s="29">
        <f t="shared" si="0"/>
        <v>0</v>
      </c>
      <c r="E16" s="69">
        <f t="shared" si="1"/>
        <v>0</v>
      </c>
      <c r="F16" s="29">
        <v>0</v>
      </c>
      <c r="G16" s="29"/>
      <c r="H16" s="88"/>
      <c r="I16" s="29"/>
      <c r="J16" s="30"/>
      <c r="K16" s="58"/>
      <c r="L16" s="93"/>
      <c r="M16" s="66"/>
      <c r="N16" s="29"/>
      <c r="O16" s="69"/>
      <c r="P16" s="29"/>
    </row>
    <row r="17" spans="2:16" ht="13.5" thickBot="1">
      <c r="B17" s="31" t="s">
        <v>39</v>
      </c>
      <c r="C17" s="67">
        <v>0</v>
      </c>
      <c r="D17" s="20">
        <f t="shared" si="0"/>
        <v>0</v>
      </c>
      <c r="E17" s="92">
        <f t="shared" si="1"/>
        <v>0</v>
      </c>
      <c r="F17" s="20">
        <v>0</v>
      </c>
      <c r="G17" s="20"/>
      <c r="H17" s="23"/>
      <c r="I17" s="20"/>
      <c r="J17" s="32"/>
      <c r="K17" s="33"/>
      <c r="L17" s="19"/>
      <c r="M17" s="67"/>
      <c r="N17" s="20"/>
      <c r="O17" s="92"/>
      <c r="P17" s="20"/>
    </row>
    <row r="18" spans="2:16" ht="13.5" thickBot="1">
      <c r="B18" s="31" t="s">
        <v>4</v>
      </c>
      <c r="C18" s="18">
        <f>SUM(C11:C17)</f>
        <v>18</v>
      </c>
      <c r="D18" s="20">
        <f>SUM(D11:D17)</f>
        <v>52792</v>
      </c>
      <c r="E18" s="59">
        <f>SUM(E11:E17)</f>
        <v>0.9999999999999999</v>
      </c>
      <c r="F18" s="20">
        <f>SUM(F11:F17)</f>
        <v>52792</v>
      </c>
      <c r="G18" s="31" t="s">
        <v>4</v>
      </c>
      <c r="H18" s="20">
        <f>SUM(H11:H14)</f>
        <v>18</v>
      </c>
      <c r="I18" s="20">
        <f>SUM(I11:I14)</f>
        <v>52792</v>
      </c>
      <c r="J18" s="32">
        <f>SUM(J11:J14)</f>
        <v>1</v>
      </c>
      <c r="K18" s="20">
        <f>SUM(K11:K14)</f>
        <v>52792</v>
      </c>
      <c r="L18" s="31" t="s">
        <v>4</v>
      </c>
      <c r="M18" s="18">
        <f>SUM(M10:M15)</f>
        <v>18</v>
      </c>
      <c r="N18" s="20">
        <f>SUM(N11:N13)</f>
        <v>52792</v>
      </c>
      <c r="O18" s="32">
        <f>SUM(O11:O13)</f>
        <v>1</v>
      </c>
      <c r="P18" s="20">
        <f>SUM(P11:P13)</f>
        <v>52792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6" ht="13.5" thickBot="1"/>
    <row r="37" spans="1:7" ht="13.5" thickBot="1">
      <c r="A37" s="103" t="s">
        <v>43</v>
      </c>
      <c r="B37" s="103"/>
      <c r="C37" s="104"/>
      <c r="D37" s="101">
        <v>6</v>
      </c>
      <c r="E37" s="96" t="s">
        <v>44</v>
      </c>
      <c r="G37" s="101">
        <f>D37</f>
        <v>6</v>
      </c>
    </row>
    <row r="43" spans="1:6" ht="12.75">
      <c r="A43" s="96"/>
      <c r="B43" s="96"/>
      <c r="C43" s="96"/>
      <c r="D43" s="97"/>
      <c r="E43" s="96"/>
      <c r="F43" s="97"/>
    </row>
    <row r="44" spans="1:6" ht="12.75">
      <c r="A44" s="96"/>
      <c r="B44" s="96"/>
      <c r="C44" s="96"/>
      <c r="D44" s="98"/>
      <c r="E44" s="96"/>
      <c r="F44" s="97"/>
    </row>
    <row r="45" spans="1:6" ht="12.75">
      <c r="A45" s="96"/>
      <c r="B45" s="96"/>
      <c r="C45" s="96"/>
      <c r="D45" s="97"/>
      <c r="E45" s="96"/>
      <c r="F45" s="97"/>
    </row>
    <row r="46" spans="1:6" ht="12.75">
      <c r="A46" s="96"/>
      <c r="B46" s="96"/>
      <c r="C46" s="96"/>
      <c r="D46" s="97"/>
      <c r="E46" s="96"/>
      <c r="F46" s="97"/>
    </row>
    <row r="47" spans="1:6" ht="12.75">
      <c r="A47" s="96"/>
      <c r="B47" s="96"/>
      <c r="C47" s="96"/>
      <c r="D47" s="97"/>
      <c r="E47" s="96"/>
      <c r="F47" s="97"/>
    </row>
    <row r="48" spans="1:6" ht="12.75">
      <c r="A48" s="96"/>
      <c r="B48" s="96"/>
      <c r="C48" s="96"/>
      <c r="D48" s="97"/>
      <c r="E48" s="96"/>
      <c r="F48" s="97"/>
    </row>
    <row r="49" spans="1:6" ht="12.75">
      <c r="A49" s="96"/>
      <c r="B49" s="96"/>
      <c r="C49" s="96"/>
      <c r="D49" s="97"/>
      <c r="E49" s="96"/>
      <c r="F49" s="97"/>
    </row>
    <row r="50" spans="1:6" ht="12.75">
      <c r="A50" s="96"/>
      <c r="B50" s="96"/>
      <c r="C50" s="96"/>
      <c r="D50" s="97"/>
      <c r="E50" s="96"/>
      <c r="F50" s="97"/>
    </row>
    <row r="51" spans="1:6" ht="12.75">
      <c r="A51" s="96"/>
      <c r="B51" s="96"/>
      <c r="C51" s="96"/>
      <c r="D51" s="97"/>
      <c r="E51" s="96"/>
      <c r="F51" s="97"/>
    </row>
    <row r="52" spans="1:6" ht="12.75">
      <c r="A52" s="96"/>
      <c r="B52" s="96"/>
      <c r="C52" s="96"/>
      <c r="D52" s="97"/>
      <c r="E52" s="96"/>
      <c r="F52" s="97"/>
    </row>
    <row r="53" spans="1:6" ht="12.75">
      <c r="A53" s="96"/>
      <c r="B53" s="96"/>
      <c r="C53" s="96"/>
      <c r="D53" s="97"/>
      <c r="E53" s="96"/>
      <c r="F53" s="97"/>
    </row>
    <row r="54" spans="1:6" ht="12.75">
      <c r="A54" s="96"/>
      <c r="B54" s="96"/>
      <c r="C54" s="96"/>
      <c r="D54" s="97"/>
      <c r="E54" s="96"/>
      <c r="F54" s="97"/>
    </row>
    <row r="55" spans="1:6" ht="12.75">
      <c r="A55" s="96"/>
      <c r="B55" s="96"/>
      <c r="C55" s="96"/>
      <c r="D55" s="97"/>
      <c r="E55" s="96"/>
      <c r="F55" s="97"/>
    </row>
    <row r="56" spans="1:6" ht="12.75">
      <c r="A56" s="96"/>
      <c r="B56" s="96"/>
      <c r="C56" s="96"/>
      <c r="D56" s="97"/>
      <c r="E56" s="96"/>
      <c r="F56" s="97"/>
    </row>
  </sheetData>
  <mergeCells count="9">
    <mergeCell ref="A37:C37"/>
    <mergeCell ref="A1:S1"/>
    <mergeCell ref="A2:S2"/>
    <mergeCell ref="A3:S3"/>
    <mergeCell ref="A4:S4"/>
    <mergeCell ref="B7:F7"/>
    <mergeCell ref="G7:K7"/>
    <mergeCell ref="L7:P7"/>
    <mergeCell ref="A5:S5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4">
      <selection activeCell="F15" sqref="F15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12.7109375" style="6" customWidth="1"/>
    <col min="7" max="7" width="6.42187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57421875" style="6" bestFit="1" customWidth="1"/>
    <col min="17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1</v>
      </c>
      <c r="D11" s="24">
        <f>F11+settembre!$D$11</f>
        <v>26337</v>
      </c>
      <c r="E11" s="25">
        <f>F11/F18</f>
        <v>0.06973222824354479</v>
      </c>
      <c r="F11" s="24">
        <v>7000</v>
      </c>
      <c r="G11" s="26" t="s">
        <v>7</v>
      </c>
      <c r="H11" s="10">
        <v>1</v>
      </c>
      <c r="I11" s="24">
        <f>K11+settembre!$I$11</f>
        <v>23684</v>
      </c>
      <c r="J11" s="25">
        <f>K11/K18</f>
        <v>0.06973222824354479</v>
      </c>
      <c r="K11" s="24">
        <v>7000</v>
      </c>
      <c r="L11" s="42">
        <v>908</v>
      </c>
      <c r="M11" s="10">
        <v>1</v>
      </c>
      <c r="N11" s="24">
        <f>P11+settembre!$N$11</f>
        <v>52503</v>
      </c>
      <c r="O11" s="25">
        <f>P11/P18</f>
        <v>0.06973222824354479</v>
      </c>
      <c r="P11" s="24">
        <v>7000</v>
      </c>
    </row>
    <row r="12" spans="2:16" ht="12.75">
      <c r="B12" s="14" t="s">
        <v>14</v>
      </c>
      <c r="C12" s="28">
        <v>0</v>
      </c>
      <c r="D12" s="29">
        <f>F12+settembre!$D$12</f>
        <v>15509</v>
      </c>
      <c r="E12" s="30">
        <f>F12/F18</f>
        <v>0</v>
      </c>
      <c r="F12" s="29">
        <v>0</v>
      </c>
      <c r="G12" s="15" t="s">
        <v>8</v>
      </c>
      <c r="H12" s="28">
        <v>0</v>
      </c>
      <c r="I12" s="29">
        <f>K12+settembre!$I$12</f>
        <v>39668</v>
      </c>
      <c r="J12" s="30">
        <f>K12/K18</f>
        <v>0</v>
      </c>
      <c r="K12" s="29">
        <v>0</v>
      </c>
      <c r="L12" s="27">
        <v>198</v>
      </c>
      <c r="M12" s="28">
        <v>0</v>
      </c>
      <c r="N12" s="29">
        <f>P12+settembre!$N$12</f>
        <v>3207</v>
      </c>
      <c r="O12" s="30">
        <f>P12/P18</f>
        <v>0</v>
      </c>
      <c r="P12" s="29">
        <v>0</v>
      </c>
    </row>
    <row r="13" spans="2:16" ht="12.75">
      <c r="B13" s="14" t="s">
        <v>10</v>
      </c>
      <c r="C13" s="28">
        <v>18</v>
      </c>
      <c r="D13" s="29">
        <f>F13+settembre!$D$13</f>
        <v>210280</v>
      </c>
      <c r="E13" s="30">
        <f>F13/F18</f>
        <v>0.9186224896397832</v>
      </c>
      <c r="F13" s="29">
        <v>92215</v>
      </c>
      <c r="G13" s="15" t="s">
        <v>9</v>
      </c>
      <c r="H13" s="28">
        <v>15</v>
      </c>
      <c r="I13" s="29">
        <f>K13+settembre!$I$13</f>
        <v>143758</v>
      </c>
      <c r="J13" s="30">
        <f>K13/K18</f>
        <v>0.8323637233025183</v>
      </c>
      <c r="K13" s="29">
        <v>83556</v>
      </c>
      <c r="L13" s="14" t="s">
        <v>12</v>
      </c>
      <c r="M13" s="28">
        <v>21</v>
      </c>
      <c r="N13" s="29">
        <f>P13+settembre!$N$13</f>
        <v>203306</v>
      </c>
      <c r="O13" s="30">
        <f>P13/P18</f>
        <v>0.9302677717564553</v>
      </c>
      <c r="P13" s="29">
        <v>93384</v>
      </c>
    </row>
    <row r="14" spans="2:16" ht="12.75">
      <c r="B14" s="14" t="s">
        <v>16</v>
      </c>
      <c r="C14" s="28">
        <v>0</v>
      </c>
      <c r="D14" s="29">
        <f>F14+settembre!$D$14</f>
        <v>1200</v>
      </c>
      <c r="E14" s="30">
        <f>F14/F18</f>
        <v>0</v>
      </c>
      <c r="F14" s="29">
        <v>0</v>
      </c>
      <c r="G14" s="15" t="s">
        <v>11</v>
      </c>
      <c r="H14" s="29">
        <v>6</v>
      </c>
      <c r="I14" s="29">
        <f>K14+settembre!$I$14</f>
        <v>51906</v>
      </c>
      <c r="J14" s="30">
        <f>K14/K18</f>
        <v>0.09790404845393688</v>
      </c>
      <c r="K14" s="29">
        <v>9828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3</v>
      </c>
      <c r="D15" s="29">
        <f>F15+settembre!D15</f>
        <v>2730</v>
      </c>
      <c r="E15" s="30">
        <f>F15/F18</f>
        <v>0.01164528211667198</v>
      </c>
      <c r="F15" s="29">
        <v>1169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F16+settembre!$D$16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F17+settembre!D17</f>
        <v>2960</v>
      </c>
      <c r="E17" s="30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22</v>
      </c>
      <c r="D18" s="34">
        <f>SUM(D11:D17)</f>
        <v>259016</v>
      </c>
      <c r="E18" s="61">
        <f>SUM(E11:E17)</f>
        <v>0.9999999999999999</v>
      </c>
      <c r="F18" s="20">
        <f>SUM(F11:F17)</f>
        <v>100384</v>
      </c>
      <c r="G18" s="31" t="s">
        <v>4</v>
      </c>
      <c r="H18" s="34">
        <f>SUM(H11:H14)</f>
        <v>22</v>
      </c>
      <c r="I18" s="34">
        <f>SUM(I11:I14)</f>
        <v>259016</v>
      </c>
      <c r="J18" s="32">
        <f>SUM(J11:J14)</f>
        <v>0.9999999999999999</v>
      </c>
      <c r="K18" s="20">
        <f>SUM(K11:K14)</f>
        <v>100384</v>
      </c>
      <c r="L18" s="31" t="s">
        <v>4</v>
      </c>
      <c r="M18" s="31">
        <f>SUM(M11:M17)</f>
        <v>22</v>
      </c>
      <c r="N18" s="34">
        <f>SUM(N11:N13)</f>
        <v>259016</v>
      </c>
      <c r="O18" s="32">
        <f>SUM(O11:O13)</f>
        <v>1</v>
      </c>
      <c r="P18" s="20">
        <f>SUM(P11:P13)</f>
        <v>100384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4</v>
      </c>
      <c r="E37" s="114" t="s">
        <v>46</v>
      </c>
      <c r="F37" s="104"/>
      <c r="G37" s="101">
        <f>D37+settembre!G37</f>
        <v>20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7">
      <selection activeCell="L41" sqref="L41"/>
    </sheetView>
  </sheetViews>
  <sheetFormatPr defaultColWidth="9.140625" defaultRowHeight="12.75"/>
  <cols>
    <col min="1" max="1" width="8.28125" style="6" customWidth="1"/>
    <col min="2" max="2" width="9.140625" style="6" customWidth="1"/>
    <col min="3" max="3" width="11.57421875" style="6" customWidth="1"/>
    <col min="4" max="4" width="8.7109375" style="6" bestFit="1" customWidth="1"/>
    <col min="5" max="5" width="7.421875" style="6" bestFit="1" customWidth="1"/>
    <col min="6" max="6" width="12.00390625" style="6" customWidth="1"/>
    <col min="7" max="7" width="8.57421875" style="6" customWidth="1"/>
    <col min="8" max="8" width="8.421875" style="6" customWidth="1"/>
    <col min="9" max="10" width="9.140625" style="6" customWidth="1"/>
    <col min="11" max="11" width="8.140625" style="6" customWidth="1"/>
    <col min="12" max="12" width="11.28125" style="6" customWidth="1"/>
    <col min="13" max="13" width="8.57421875" style="6" bestFit="1" customWidth="1"/>
    <col min="14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54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1</v>
      </c>
      <c r="D11" s="24">
        <f>F11+ottobre!$D$11</f>
        <v>26652</v>
      </c>
      <c r="E11" s="25">
        <f>F11/F18</f>
        <v>0.00815386208324705</v>
      </c>
      <c r="F11" s="24">
        <v>315</v>
      </c>
      <c r="G11" s="26" t="s">
        <v>7</v>
      </c>
      <c r="H11" s="10">
        <v>0</v>
      </c>
      <c r="I11" s="24">
        <f>K11+ottobre!$I$11</f>
        <v>23684</v>
      </c>
      <c r="J11" s="25">
        <f>K11/K18</f>
        <v>0</v>
      </c>
      <c r="K11" s="24">
        <v>0</v>
      </c>
      <c r="L11" s="42">
        <v>908</v>
      </c>
      <c r="M11" s="10">
        <v>0</v>
      </c>
      <c r="N11" s="24">
        <f>P11+ottobre!$N$11</f>
        <v>52503</v>
      </c>
      <c r="O11" s="25">
        <f>P11/P18</f>
        <v>0</v>
      </c>
      <c r="P11" s="24">
        <v>0</v>
      </c>
    </row>
    <row r="12" spans="2:16" ht="12.75">
      <c r="B12" s="14" t="s">
        <v>14</v>
      </c>
      <c r="C12" s="28">
        <v>6</v>
      </c>
      <c r="D12" s="29">
        <f>F12+ottobre!$D$12</f>
        <v>25713</v>
      </c>
      <c r="E12" s="30">
        <f>F12/F18</f>
        <v>0.2641333609442949</v>
      </c>
      <c r="F12" s="29">
        <v>10204</v>
      </c>
      <c r="G12" s="15" t="s">
        <v>8</v>
      </c>
      <c r="H12" s="28">
        <v>4</v>
      </c>
      <c r="I12" s="29">
        <f>K12+ottobre!$I$12</f>
        <v>53258</v>
      </c>
      <c r="J12" s="30">
        <f>K12/K18</f>
        <v>0.35178090702008696</v>
      </c>
      <c r="K12" s="29">
        <v>13590</v>
      </c>
      <c r="L12" s="27">
        <v>198</v>
      </c>
      <c r="M12" s="28">
        <v>1</v>
      </c>
      <c r="N12" s="29">
        <f>P12+ottobre!$N$12</f>
        <v>8517</v>
      </c>
      <c r="O12" s="30">
        <f>P12/P18</f>
        <v>0.13745081797473596</v>
      </c>
      <c r="P12" s="29">
        <v>5310</v>
      </c>
    </row>
    <row r="13" spans="2:16" ht="12.75">
      <c r="B13" s="14" t="s">
        <v>10</v>
      </c>
      <c r="C13" s="28">
        <v>8</v>
      </c>
      <c r="D13" s="29">
        <f>F13+ottobre!$D$13</f>
        <v>236565</v>
      </c>
      <c r="E13" s="30">
        <f>F13/F18</f>
        <v>0.6803944916131704</v>
      </c>
      <c r="F13" s="29">
        <v>26285</v>
      </c>
      <c r="G13" s="15" t="s">
        <v>9</v>
      </c>
      <c r="H13" s="28">
        <v>5</v>
      </c>
      <c r="I13" s="29">
        <f>K13+ottobre!$I$13</f>
        <v>153021</v>
      </c>
      <c r="J13" s="30">
        <f>K13/K18</f>
        <v>0.23977531580037276</v>
      </c>
      <c r="K13" s="29">
        <v>9263</v>
      </c>
      <c r="L13" s="14" t="s">
        <v>12</v>
      </c>
      <c r="M13" s="28">
        <v>15</v>
      </c>
      <c r="N13" s="29">
        <f>P13+ottobre!$N$13</f>
        <v>236628</v>
      </c>
      <c r="O13" s="30">
        <f>P13/P18</f>
        <v>0.862549182025264</v>
      </c>
      <c r="P13" s="29">
        <v>33322</v>
      </c>
    </row>
    <row r="14" spans="2:16" ht="12.75">
      <c r="B14" s="14" t="s">
        <v>16</v>
      </c>
      <c r="C14" s="28">
        <v>0</v>
      </c>
      <c r="D14" s="29">
        <f>F14+ottobre!$D$14</f>
        <v>1200</v>
      </c>
      <c r="E14" s="30">
        <f>F14/F18</f>
        <v>0</v>
      </c>
      <c r="F14" s="29">
        <v>0</v>
      </c>
      <c r="G14" s="15" t="s">
        <v>11</v>
      </c>
      <c r="H14" s="29">
        <v>7</v>
      </c>
      <c r="I14" s="29">
        <f>K14+ottobre!$I$14</f>
        <v>67685</v>
      </c>
      <c r="J14" s="30">
        <f>K14/K18</f>
        <v>0.4084437771795403</v>
      </c>
      <c r="K14" s="29">
        <v>15779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1</v>
      </c>
      <c r="D15" s="29">
        <f>F15+ottobre!D15</f>
        <v>4558</v>
      </c>
      <c r="E15" s="30">
        <f>F15/F18</f>
        <v>0.047318285359287636</v>
      </c>
      <c r="F15" s="29">
        <v>1828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F16+ottobre!$D$16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F17+ottobre!D17</f>
        <v>2960</v>
      </c>
      <c r="E17" s="30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16</v>
      </c>
      <c r="D18" s="34">
        <f>SUM(D11:D17)</f>
        <v>297648</v>
      </c>
      <c r="E18" s="61">
        <f>SUM(E11:E17)</f>
        <v>1</v>
      </c>
      <c r="F18" s="20">
        <f>SUM(F11:F17)</f>
        <v>38632</v>
      </c>
      <c r="G18" s="31" t="s">
        <v>4</v>
      </c>
      <c r="H18" s="34">
        <f>SUM(H11:H14)</f>
        <v>16</v>
      </c>
      <c r="I18" s="34">
        <f>SUM(I11:I14)</f>
        <v>297648</v>
      </c>
      <c r="J18" s="32">
        <f>SUM(J11:J14)</f>
        <v>1</v>
      </c>
      <c r="K18" s="20">
        <f>SUM(K11:K14)</f>
        <v>38632</v>
      </c>
      <c r="L18" s="31" t="s">
        <v>4</v>
      </c>
      <c r="M18" s="31">
        <f>SUM(M11:M17)</f>
        <v>16</v>
      </c>
      <c r="N18" s="34">
        <f>SUM(N11:N13)</f>
        <v>297648</v>
      </c>
      <c r="O18" s="32">
        <f>SUM(O11:O13)</f>
        <v>1</v>
      </c>
      <c r="P18" s="20">
        <f>SUM(P11:P13)</f>
        <v>38632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5</v>
      </c>
      <c r="E37" s="114" t="s">
        <v>46</v>
      </c>
      <c r="F37" s="104"/>
      <c r="G37" s="101">
        <f>D37+ottobre!G37</f>
        <v>25</v>
      </c>
    </row>
  </sheetData>
  <mergeCells count="10">
    <mergeCell ref="A37:C37"/>
    <mergeCell ref="E37:F37"/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I11" sqref="I11"/>
    </sheetView>
  </sheetViews>
  <sheetFormatPr defaultColWidth="9.140625" defaultRowHeight="12.75"/>
  <cols>
    <col min="1" max="1" width="8.28125" style="6" customWidth="1"/>
    <col min="2" max="2" width="9.140625" style="6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12.140625" style="6" customWidth="1"/>
    <col min="7" max="7" width="8.57421875" style="6" customWidth="1"/>
    <col min="8" max="8" width="8.421875" style="6" customWidth="1"/>
    <col min="9" max="10" width="9.140625" style="6" customWidth="1"/>
    <col min="11" max="11" width="8.140625" style="6" customWidth="1"/>
    <col min="12" max="12" width="11.28125" style="6" customWidth="1"/>
    <col min="13" max="13" width="8.57421875" style="6" bestFit="1" customWidth="1"/>
    <col min="14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0</v>
      </c>
      <c r="D11" s="24">
        <f>dicembre!$D$11</f>
        <v>26652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dicembre!$I$11</f>
        <v>23684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dicembre!$N$11</f>
        <v>52503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dicembre!$D$12</f>
        <v>25713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dicembre!$I$12</f>
        <v>53258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dicembre!$N$12</f>
        <v>8517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dicembre!$D$13</f>
        <v>236565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dicembre!$I$13</f>
        <v>153021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dicembre!$N$13</f>
        <v>236628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dicembre!$D$14</f>
        <v>1200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dicembre!$I$14</f>
        <v>67685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dicembre!$D$15</f>
        <v>4558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dicembre!$D$16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dicembre!$D$17</f>
        <v>2960</v>
      </c>
      <c r="E17" s="30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297648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SUM(I11:I17)</f>
        <v>297648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SUM(N11:N17)</f>
        <v>297648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/>
      <c r="E37" s="114" t="s">
        <v>46</v>
      </c>
      <c r="F37" s="104"/>
      <c r="G37" s="101">
        <f>D37+dicembre!G37</f>
        <v>25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4">
      <selection activeCell="E18" sqref="E18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5" width="13.8515625" style="6" customWidth="1"/>
    <col min="6" max="8" width="9.140625" style="6" customWidth="1"/>
    <col min="9" max="9" width="15.8515625" style="6" customWidth="1"/>
    <col min="10" max="12" width="9.140625" style="6" customWidth="1"/>
    <col min="13" max="13" width="12.00390625" style="6" customWidth="1"/>
    <col min="14" max="16384" width="9.140625" style="6" customWidth="1"/>
  </cols>
  <sheetData>
    <row r="1" spans="1:16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>
      <c r="A4" s="106" t="s">
        <v>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7" spans="2:13" ht="12.75">
      <c r="B7" s="116" t="s">
        <v>32</v>
      </c>
      <c r="C7" s="116"/>
      <c r="D7" s="116"/>
      <c r="E7" s="116"/>
      <c r="F7" s="116" t="s">
        <v>33</v>
      </c>
      <c r="G7" s="116"/>
      <c r="H7" s="116"/>
      <c r="I7" s="116"/>
      <c r="J7" s="116" t="s">
        <v>34</v>
      </c>
      <c r="K7" s="116"/>
      <c r="L7" s="116"/>
      <c r="M7" s="116"/>
    </row>
    <row r="8" spans="2:13" ht="12.75">
      <c r="B8" s="47"/>
      <c r="C8" s="49" t="s">
        <v>27</v>
      </c>
      <c r="D8" s="50" t="s">
        <v>19</v>
      </c>
      <c r="E8" s="48" t="s">
        <v>6</v>
      </c>
      <c r="F8" s="47"/>
      <c r="G8" s="49" t="s">
        <v>27</v>
      </c>
      <c r="H8" s="50" t="s">
        <v>19</v>
      </c>
      <c r="I8" s="48" t="s">
        <v>6</v>
      </c>
      <c r="J8" s="49"/>
      <c r="K8" s="49" t="s">
        <v>28</v>
      </c>
      <c r="L8" s="50" t="s">
        <v>19</v>
      </c>
      <c r="M8" s="49" t="s">
        <v>6</v>
      </c>
    </row>
    <row r="9" spans="2:13" ht="12.75">
      <c r="B9" s="48" t="s">
        <v>0</v>
      </c>
      <c r="C9" s="48" t="s">
        <v>26</v>
      </c>
      <c r="D9" s="51" t="s">
        <v>29</v>
      </c>
      <c r="E9" s="57" t="s">
        <v>31</v>
      </c>
      <c r="F9" s="53" t="s">
        <v>3</v>
      </c>
      <c r="G9" s="53" t="s">
        <v>26</v>
      </c>
      <c r="H9" s="51" t="s">
        <v>29</v>
      </c>
      <c r="I9" s="57" t="s">
        <v>31</v>
      </c>
      <c r="J9" s="48" t="s">
        <v>22</v>
      </c>
      <c r="K9" s="48" t="s">
        <v>26</v>
      </c>
      <c r="L9" s="51" t="s">
        <v>29</v>
      </c>
      <c r="M9" s="76" t="s">
        <v>31</v>
      </c>
    </row>
    <row r="10" spans="2:13" ht="12.75">
      <c r="B10" s="46"/>
      <c r="C10" s="48">
        <v>2006</v>
      </c>
      <c r="D10" s="48">
        <v>2006</v>
      </c>
      <c r="E10" s="48"/>
      <c r="F10" s="52"/>
      <c r="G10" s="48">
        <v>2006</v>
      </c>
      <c r="H10" s="48">
        <v>2006</v>
      </c>
      <c r="I10" s="48"/>
      <c r="J10" s="46"/>
      <c r="K10" s="48">
        <v>2006</v>
      </c>
      <c r="L10" s="48">
        <v>2006</v>
      </c>
      <c r="M10" s="48"/>
    </row>
    <row r="11" spans="2:13" ht="12.75">
      <c r="B11" s="72" t="s">
        <v>7</v>
      </c>
      <c r="C11" s="72">
        <f>gennaio!C11+febbraio!C11+marzo!C11+aprile!C11+maggio!C11+giugno!C11+luglio!C11+'Luglio 2'!C11+settembre!C11+ottobre!C11+dicembre!C11+PRETOTALE!C11</f>
        <v>10</v>
      </c>
      <c r="D11" s="77">
        <f>PRETOTALE!D11</f>
        <v>26652</v>
      </c>
      <c r="E11" s="54">
        <f>D11/$D$18</f>
        <v>0.08954200935333011</v>
      </c>
      <c r="F11" s="80" t="s">
        <v>7</v>
      </c>
      <c r="G11" s="72">
        <f>gennaio!H11+febbraio!H11+marzo!H11+aprile!H11+maggio!H11+giugno!H11+luglio!H11+'Luglio 2'!H11+settembre!H11+ottobre!H11+dicembre!H11+PRETOTALE!H11</f>
        <v>13</v>
      </c>
      <c r="H11" s="77">
        <f>PRETOTALE!I11</f>
        <v>23684</v>
      </c>
      <c r="I11" s="54">
        <f>H11/$H$18</f>
        <v>0.07957049938182013</v>
      </c>
      <c r="J11" s="84">
        <v>908</v>
      </c>
      <c r="K11" s="72">
        <f>gennaio!M11+febbraio!M11+marzo!M11+aprile!M11+maggio!M11+giugno!M11+luglio!M11+'Luglio 2'!M11+settembre!M11+ottobre!M11+dicembre!M11+PRETOTALE!M11</f>
        <v>17</v>
      </c>
      <c r="L11" s="77">
        <f>PRETOTALE!N11</f>
        <v>52503</v>
      </c>
      <c r="M11" s="54">
        <f>L11/$L$18</f>
        <v>0.17639292049669408</v>
      </c>
    </row>
    <row r="12" spans="2:13" ht="12.75">
      <c r="B12" s="73" t="s">
        <v>14</v>
      </c>
      <c r="C12" s="73">
        <f>gennaio!C12+febbraio!C12+marzo!C12+aprile!C12+maggio!C12+giugno!C12+luglio!C12+'Luglio 2'!C12+settembre!C12+ottobre!C12+dicembre!C12+PRETOTALE!C12</f>
        <v>21</v>
      </c>
      <c r="D12" s="78">
        <f>PRETOTALE!D12</f>
        <v>25713</v>
      </c>
      <c r="E12" s="55">
        <f aca="true" t="shared" si="0" ref="E12:E17">D12/$D$18</f>
        <v>0.08638727624576681</v>
      </c>
      <c r="F12" s="71" t="s">
        <v>8</v>
      </c>
      <c r="G12" s="73">
        <f>gennaio!H12+febbraio!H12+marzo!H12+aprile!H12+maggio!H12+giugno!H12+luglio!H12+'Luglio 2'!H12+settembre!H12+ottobre!H12+dicembre!H12+PRETOTALE!H12</f>
        <v>18</v>
      </c>
      <c r="H12" s="78">
        <f>PRETOTALE!I12</f>
        <v>53258</v>
      </c>
      <c r="I12" s="55">
        <f>H12/$H$18</f>
        <v>0.1789294737407945</v>
      </c>
      <c r="J12" s="85" t="s">
        <v>30</v>
      </c>
      <c r="K12" s="73">
        <f>gennaio!M12+febbraio!M12+marzo!M12+aprile!M12+maggio!M12+giugno!M12+luglio!M12+'Luglio 2'!M12+settembre!M12+ottobre!M12+dicembre!M12+PRETOTALE!M12</f>
        <v>5</v>
      </c>
      <c r="L12" s="78">
        <f>PRETOTALE!N12</f>
        <v>8517</v>
      </c>
      <c r="M12" s="55">
        <f>L12/$L$18</f>
        <v>0.028614336397355264</v>
      </c>
    </row>
    <row r="13" spans="2:13" ht="12.75">
      <c r="B13" s="73" t="s">
        <v>10</v>
      </c>
      <c r="C13" s="73">
        <f>gennaio!C13+febbraio!C13+marzo!C13+aprile!C13+maggio!C13+giugno!C13+luglio!C13+'Luglio 2'!C13+settembre!C13+ottobre!C13+dicembre!C13+PRETOTALE!C13</f>
        <v>81</v>
      </c>
      <c r="D13" s="78">
        <f>PRETOTALE!D13</f>
        <v>236565</v>
      </c>
      <c r="E13" s="55">
        <f t="shared" si="0"/>
        <v>0.7947810836961781</v>
      </c>
      <c r="F13" s="71" t="s">
        <v>9</v>
      </c>
      <c r="G13" s="73">
        <f>gennaio!H13+febbraio!H13+marzo!H13+aprile!H13+maggio!H13+giugno!H13+luglio!H13+'Luglio 2'!H13+settembre!H13+ottobre!H13+dicembre!H13+PRETOTALE!H13</f>
        <v>46</v>
      </c>
      <c r="H13" s="78">
        <f>PRETOTALE!I13</f>
        <v>153021</v>
      </c>
      <c r="I13" s="55">
        <f>H13/$H$18</f>
        <v>0.5141005482986615</v>
      </c>
      <c r="J13" s="75" t="s">
        <v>12</v>
      </c>
      <c r="K13" s="73">
        <f>gennaio!M13+febbraio!M13+marzo!M13+aprile!M13+maggio!M13+giugno!M13+luglio!M13+'Luglio 2'!M13+settembre!M13+ottobre!M13+dicembre!M13+PRETOTALE!M13</f>
        <v>105</v>
      </c>
      <c r="L13" s="78">
        <f>PRETOTALE!N13</f>
        <v>236628</v>
      </c>
      <c r="M13" s="55">
        <f>L13/$L$18</f>
        <v>0.7949927431059507</v>
      </c>
    </row>
    <row r="14" spans="2:13" ht="12.75">
      <c r="B14" s="73" t="s">
        <v>16</v>
      </c>
      <c r="C14" s="73">
        <f>gennaio!C14+febbraio!C14+marzo!C14+aprile!C14+maggio!C14+giugno!C14+luglio!C14+'Luglio 2'!C14+settembre!C14+ottobre!C14+dicembre!C14+PRETOTALE!C14</f>
        <v>1</v>
      </c>
      <c r="D14" s="78">
        <f>PRETOTALE!D14</f>
        <v>1200</v>
      </c>
      <c r="E14" s="55">
        <f t="shared" si="0"/>
        <v>0.004031607805192711</v>
      </c>
      <c r="F14" s="71" t="s">
        <v>11</v>
      </c>
      <c r="G14" s="78">
        <f>gennaio!H14+febbraio!H14+marzo!H14+aprile!H14+maggio!H14+giugno!H14+luglio!H14+'Luglio 2'!H14+settembre!H14+ottobre!H14+dicembre!H14+PRETOTALE!H14</f>
        <v>50</v>
      </c>
      <c r="H14" s="78">
        <f>PRETOTALE!I14</f>
        <v>67685</v>
      </c>
      <c r="I14" s="55">
        <f>H14/$H$18</f>
        <v>0.22739947857872386</v>
      </c>
      <c r="J14" s="75"/>
      <c r="K14" s="73"/>
      <c r="L14" s="78"/>
      <c r="M14" s="55"/>
    </row>
    <row r="15" spans="2:13" ht="12.75">
      <c r="B15" s="73" t="s">
        <v>23</v>
      </c>
      <c r="C15" s="73">
        <f>gennaio!C15+febbraio!C15+marzo!C15+aprile!C15+maggio!C15+giugno!C15+luglio!C15+'Luglio 2'!C15+settembre!C15+ottobre!C15+dicembre!C15+PRETOTALE!C15</f>
        <v>7</v>
      </c>
      <c r="D15" s="78">
        <f>PRETOTALE!D15</f>
        <v>4558</v>
      </c>
      <c r="E15" s="55">
        <f t="shared" si="0"/>
        <v>0.015313390313390313</v>
      </c>
      <c r="F15" s="71"/>
      <c r="G15" s="78"/>
      <c r="H15" s="78"/>
      <c r="I15" s="55"/>
      <c r="J15" s="75"/>
      <c r="K15" s="73"/>
      <c r="L15" s="78"/>
      <c r="M15" s="55"/>
    </row>
    <row r="16" spans="2:13" ht="12.75">
      <c r="B16" s="73" t="s">
        <v>38</v>
      </c>
      <c r="C16" s="73">
        <f>gennaio!C16+febbraio!C16+marzo!C16+aprile!C16+maggio!C16+giugno!C16+luglio!C16+'Luglio 2'!C16+settembre!C16+ottobre!C16+dicembre!C16+PRETOTALE!C16</f>
        <v>0</v>
      </c>
      <c r="D16" s="78">
        <f>PRETOTALE!D16</f>
        <v>0</v>
      </c>
      <c r="E16" s="55">
        <f t="shared" si="0"/>
        <v>0</v>
      </c>
      <c r="F16" s="71"/>
      <c r="G16" s="78"/>
      <c r="H16" s="82"/>
      <c r="I16" s="55"/>
      <c r="J16" s="75"/>
      <c r="K16" s="73"/>
      <c r="L16" s="78"/>
      <c r="M16" s="55"/>
    </row>
    <row r="17" spans="2:13" ht="12.75">
      <c r="B17" s="74" t="s">
        <v>39</v>
      </c>
      <c r="C17" s="74">
        <f>gennaio!C17+febbraio!C17+marzo!C17+aprile!C17+maggio!C17+giugno!C17+luglio!C17+'Luglio 2'!C17+settembre!C17+ottobre!C17+dicembre!C17+PRETOTALE!C17</f>
        <v>7</v>
      </c>
      <c r="D17" s="52">
        <f>PRETOTALE!D17</f>
        <v>2960</v>
      </c>
      <c r="E17" s="56">
        <f t="shared" si="0"/>
        <v>0.00994463258614202</v>
      </c>
      <c r="F17" s="81"/>
      <c r="G17" s="79"/>
      <c r="H17" s="83"/>
      <c r="I17" s="56"/>
      <c r="J17" s="86"/>
      <c r="K17" s="74"/>
      <c r="L17" s="79"/>
      <c r="M17" s="56"/>
    </row>
    <row r="18" spans="2:13" ht="12.75">
      <c r="B18" s="62" t="s">
        <v>4</v>
      </c>
      <c r="C18" s="62">
        <f>SUM(C11:C17)</f>
        <v>127</v>
      </c>
      <c r="D18" s="63">
        <f>SUM(D11:D17)</f>
        <v>297648</v>
      </c>
      <c r="E18" s="64">
        <f>SUM(E11:E17)</f>
        <v>1</v>
      </c>
      <c r="F18" s="62" t="s">
        <v>4</v>
      </c>
      <c r="G18" s="63">
        <f>SUM(G11:G14)</f>
        <v>127</v>
      </c>
      <c r="H18" s="63">
        <f>SUM(H11:H14)</f>
        <v>297648</v>
      </c>
      <c r="I18" s="64">
        <f>SUM(I11:I14)</f>
        <v>1</v>
      </c>
      <c r="J18" s="62" t="s">
        <v>4</v>
      </c>
      <c r="K18" s="62">
        <f>SUM(K11:K13)</f>
        <v>127</v>
      </c>
      <c r="L18" s="63">
        <f>SUM(L11:L13)</f>
        <v>297648</v>
      </c>
      <c r="M18" s="64">
        <f>SUM(M11:M13)</f>
        <v>1</v>
      </c>
    </row>
    <row r="19" spans="4:12" ht="12.75">
      <c r="D19" s="38"/>
      <c r="F19" s="38"/>
      <c r="G19" s="38"/>
      <c r="H19" s="38"/>
      <c r="L19" s="38"/>
    </row>
    <row r="20" spans="4:12" ht="12.75">
      <c r="D20" s="38"/>
      <c r="F20" s="38"/>
      <c r="G20" s="38"/>
      <c r="H20" s="38"/>
      <c r="L20" s="38"/>
    </row>
    <row r="21" spans="4:13" ht="12.75">
      <c r="D21" s="39"/>
      <c r="E21" s="40"/>
      <c r="F21" s="39"/>
      <c r="G21" s="39"/>
      <c r="H21" s="39"/>
      <c r="I21" s="40"/>
      <c r="J21" s="40"/>
      <c r="K21" s="40"/>
      <c r="L21" s="39"/>
      <c r="M21" s="40"/>
    </row>
    <row r="22" spans="4:12" ht="12.75">
      <c r="D22" s="38"/>
      <c r="F22" s="38"/>
      <c r="G22" s="38"/>
      <c r="H22" s="38"/>
      <c r="L22" s="38"/>
    </row>
    <row r="23" spans="4:12" ht="12.75">
      <c r="D23" s="38"/>
      <c r="F23" s="38"/>
      <c r="G23" s="38"/>
      <c r="H23" s="38"/>
      <c r="L23" s="38"/>
    </row>
    <row r="24" spans="4:12" ht="12.75">
      <c r="D24" s="38"/>
      <c r="F24" s="38"/>
      <c r="G24" s="38"/>
      <c r="H24" s="38"/>
      <c r="L24" s="38"/>
    </row>
    <row r="25" spans="4:12" ht="12.75">
      <c r="D25" s="38"/>
      <c r="F25" s="38"/>
      <c r="G25" s="38"/>
      <c r="H25" s="38"/>
      <c r="L25" s="38"/>
    </row>
    <row r="26" spans="4:12" ht="12.75">
      <c r="D26" s="38"/>
      <c r="F26" s="38"/>
      <c r="G26" s="38"/>
      <c r="H26" s="38"/>
      <c r="L26" s="38"/>
    </row>
    <row r="27" spans="4:12" ht="12.75">
      <c r="D27" s="38"/>
      <c r="F27" s="38"/>
      <c r="G27" s="38"/>
      <c r="H27" s="38"/>
      <c r="L27" s="38"/>
    </row>
    <row r="28" spans="4:12" ht="12.75">
      <c r="D28" s="38"/>
      <c r="F28" s="38"/>
      <c r="G28" s="38"/>
      <c r="H28" s="38"/>
      <c r="L28" s="38"/>
    </row>
    <row r="29" spans="4:12" ht="12.75">
      <c r="D29" s="38"/>
      <c r="F29" s="38"/>
      <c r="G29" s="38"/>
      <c r="H29" s="38"/>
      <c r="L29" s="38"/>
    </row>
    <row r="30" spans="4:12" ht="12.75">
      <c r="D30" s="38"/>
      <c r="F30" s="38"/>
      <c r="G30" s="38"/>
      <c r="H30" s="38"/>
      <c r="L30" s="38"/>
    </row>
    <row r="31" spans="4:12" ht="12.75">
      <c r="D31" s="41"/>
      <c r="F31" s="38"/>
      <c r="G31" s="38"/>
      <c r="H31" s="38"/>
      <c r="L31" s="38"/>
    </row>
    <row r="32" spans="4:12" ht="12.75">
      <c r="D32" s="38"/>
      <c r="F32" s="38"/>
      <c r="G32" s="38"/>
      <c r="H32" s="38"/>
      <c r="L32" s="38"/>
    </row>
    <row r="33" spans="4:12" ht="12.75">
      <c r="D33" s="38"/>
      <c r="F33" s="38"/>
      <c r="G33" s="38"/>
      <c r="H33" s="38"/>
      <c r="L33" s="38"/>
    </row>
    <row r="34" spans="4:12" ht="12.75">
      <c r="D34" s="38"/>
      <c r="F34" s="38"/>
      <c r="G34" s="38"/>
      <c r="H34" s="38"/>
      <c r="L34" s="38"/>
    </row>
    <row r="35" spans="4:12" ht="12.75">
      <c r="D35" s="38"/>
      <c r="F35" s="38"/>
      <c r="G35" s="38"/>
      <c r="H35" s="38"/>
      <c r="L35" s="38"/>
    </row>
    <row r="36" ht="13.5" thickBot="1"/>
    <row r="37" spans="1:6" ht="13.5" thickBot="1">
      <c r="A37" s="103" t="s">
        <v>45</v>
      </c>
      <c r="B37" s="103"/>
      <c r="C37" s="104"/>
      <c r="D37" s="99">
        <f>PRETOTALE!G37</f>
        <v>25</v>
      </c>
      <c r="E37" s="96"/>
      <c r="F37" s="97"/>
    </row>
  </sheetData>
  <mergeCells count="9">
    <mergeCell ref="A37:C37"/>
    <mergeCell ref="A1:P1"/>
    <mergeCell ref="A2:P2"/>
    <mergeCell ref="A3:P3"/>
    <mergeCell ref="A4:P4"/>
    <mergeCell ref="A5:P5"/>
    <mergeCell ref="B7:E7"/>
    <mergeCell ref="F7:I7"/>
    <mergeCell ref="J7:M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B8">
      <selection activeCell="D38" sqref="D38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14" width="9.140625" style="6" customWidth="1"/>
    <col min="15" max="15" width="9.28125" style="6" bestFit="1" customWidth="1"/>
    <col min="16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0" t="s">
        <v>13</v>
      </c>
      <c r="M7" s="111"/>
      <c r="N7" s="111"/>
      <c r="O7" s="111"/>
      <c r="P7" s="112"/>
    </row>
    <row r="8" spans="2:16" ht="12.75">
      <c r="B8" s="8"/>
      <c r="C8" s="9" t="s">
        <v>5</v>
      </c>
      <c r="D8" s="43" t="s">
        <v>4</v>
      </c>
      <c r="E8" s="8" t="s">
        <v>6</v>
      </c>
      <c r="F8" s="11" t="s">
        <v>19</v>
      </c>
      <c r="G8" s="12"/>
      <c r="H8" s="9" t="s">
        <v>5</v>
      </c>
      <c r="I8" s="43" t="s">
        <v>4</v>
      </c>
      <c r="J8" s="8" t="s">
        <v>6</v>
      </c>
      <c r="K8" s="7" t="s">
        <v>19</v>
      </c>
      <c r="L8" s="12"/>
      <c r="M8" s="9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1" t="s">
        <v>18</v>
      </c>
      <c r="G9" s="15" t="s">
        <v>3</v>
      </c>
      <c r="H9" s="16" t="s">
        <v>18</v>
      </c>
      <c r="I9" s="44" t="s">
        <v>24</v>
      </c>
      <c r="J9" s="91" t="s">
        <v>26</v>
      </c>
      <c r="K9" s="17" t="s">
        <v>18</v>
      </c>
      <c r="L9" s="14" t="s">
        <v>20</v>
      </c>
      <c r="M9" s="13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1"/>
      <c r="G10" s="20"/>
      <c r="H10" s="22"/>
      <c r="I10" s="45">
        <v>38718</v>
      </c>
      <c r="J10" s="31" t="s">
        <v>40</v>
      </c>
      <c r="K10" s="23"/>
      <c r="L10" s="18"/>
      <c r="M10" s="19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0</v>
      </c>
      <c r="D11" s="24">
        <f>F11+gennaio!$D$11</f>
        <v>13465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K11+gennaio!$I$11</f>
        <v>3245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87">
        <f>P11+gennaio!$N$11</f>
        <v>26361</v>
      </c>
      <c r="O11" s="25">
        <f>N11/$N$18</f>
        <v>0.49933702076072134</v>
      </c>
      <c r="P11" s="89">
        <v>0</v>
      </c>
    </row>
    <row r="12" spans="2:16" ht="12.75">
      <c r="B12" s="14" t="s">
        <v>14</v>
      </c>
      <c r="C12" s="28">
        <v>0</v>
      </c>
      <c r="D12" s="29">
        <f>F12+gennaio!$D$12</f>
        <v>2911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K12+gennaio!$I$12</f>
        <v>23116</v>
      </c>
      <c r="J12" s="30" t="e">
        <f>I12/$F$18</f>
        <v>#DIV/0!</v>
      </c>
      <c r="K12" s="29">
        <v>0</v>
      </c>
      <c r="L12" s="27">
        <v>198</v>
      </c>
      <c r="M12" s="28">
        <v>0</v>
      </c>
      <c r="N12" s="88">
        <f>P12+gennaio!$N$12</f>
        <v>700</v>
      </c>
      <c r="O12" s="30">
        <f>N12/$N$18</f>
        <v>0.013259584785573571</v>
      </c>
      <c r="P12" s="90">
        <v>0</v>
      </c>
    </row>
    <row r="13" spans="2:16" ht="12.75">
      <c r="B13" s="14" t="s">
        <v>10</v>
      </c>
      <c r="C13" s="28">
        <v>0</v>
      </c>
      <c r="D13" s="29">
        <f>F13+gennaio!$D$13</f>
        <v>35900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K13+gennaio!$I$13</f>
        <v>18180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88">
        <f>P13+gennaio!$N$13</f>
        <v>25731</v>
      </c>
      <c r="O13" s="30">
        <f>N13/$N$18</f>
        <v>0.4874033944537051</v>
      </c>
      <c r="P13" s="90">
        <v>0</v>
      </c>
    </row>
    <row r="14" spans="2:16" ht="12.75">
      <c r="B14" s="14" t="s">
        <v>16</v>
      </c>
      <c r="C14" s="28">
        <v>0</v>
      </c>
      <c r="D14" s="29">
        <f>F14+gennaio!$D$14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K14+gennaio!$I$14</f>
        <v>8251</v>
      </c>
      <c r="J14" s="30" t="e">
        <f>K14/K18</f>
        <v>#DIV/0!</v>
      </c>
      <c r="K14" s="29">
        <v>0</v>
      </c>
      <c r="L14" s="28"/>
      <c r="M14" s="28"/>
      <c r="N14" s="88"/>
      <c r="O14" s="30"/>
      <c r="P14" s="90"/>
    </row>
    <row r="15" spans="2:16" ht="12.75">
      <c r="B15" s="14" t="s">
        <v>23</v>
      </c>
      <c r="C15" s="28">
        <v>0</v>
      </c>
      <c r="D15" s="29">
        <f>F15+gennaio!D15</f>
        <v>516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88"/>
      <c r="O15" s="30"/>
      <c r="P15" s="90"/>
    </row>
    <row r="16" spans="2:16" ht="12.75">
      <c r="B16" s="14" t="s">
        <v>38</v>
      </c>
      <c r="C16" s="28">
        <v>0</v>
      </c>
      <c r="D16" s="29">
        <f>F16+gennaio!$D$16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88"/>
      <c r="O16" s="30"/>
      <c r="P16" s="90"/>
    </row>
    <row r="17" spans="2:16" s="60" customFormat="1" ht="13.5" thickBot="1">
      <c r="B17" s="31" t="s">
        <v>39</v>
      </c>
      <c r="C17" s="18">
        <v>0</v>
      </c>
      <c r="D17" s="20">
        <f>F17+gennaio!D17</f>
        <v>0</v>
      </c>
      <c r="E17" s="32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3"/>
      <c r="O17" s="32"/>
      <c r="P17" s="22"/>
    </row>
    <row r="18" spans="2:16" ht="13.5" thickBot="1">
      <c r="B18" s="31" t="s">
        <v>4</v>
      </c>
      <c r="C18" s="31">
        <f>SUM(C11:C17)</f>
        <v>0</v>
      </c>
      <c r="D18" s="34">
        <f>SUM(D11:D17)</f>
        <v>52792</v>
      </c>
      <c r="E18" s="32" t="e">
        <f>SUM(E11:E17)</f>
        <v>#DIV/0!</v>
      </c>
      <c r="F18" s="20">
        <f>SUM(F11:F17)</f>
        <v>0</v>
      </c>
      <c r="G18" s="31" t="s">
        <v>4</v>
      </c>
      <c r="H18" s="34">
        <f>SUM(H11:H17)</f>
        <v>0</v>
      </c>
      <c r="I18" s="34">
        <f>SUM(I11:I14)</f>
        <v>52792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52792</v>
      </c>
      <c r="O18" s="32">
        <f>SUM(O11:O13)</f>
        <v>1</v>
      </c>
      <c r="P18" s="20">
        <f>SUM(P11:P13)</f>
        <v>0</v>
      </c>
    </row>
    <row r="19" spans="2:16" ht="12.75">
      <c r="B19" s="35"/>
      <c r="C19" s="35"/>
      <c r="D19" s="36"/>
      <c r="E19" s="37"/>
      <c r="F19" s="36"/>
      <c r="G19" s="36"/>
      <c r="H19" s="36"/>
      <c r="I19" s="36"/>
      <c r="J19" s="35"/>
      <c r="K19" s="36"/>
      <c r="L19" s="35"/>
      <c r="M19" s="35"/>
      <c r="N19" s="36"/>
      <c r="O19" s="35"/>
      <c r="P19" s="36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8"/>
      <c r="F21" s="38"/>
      <c r="G21" s="38"/>
      <c r="H21" s="38"/>
      <c r="I21" s="38"/>
      <c r="K21" s="38"/>
      <c r="N21" s="38"/>
      <c r="P21" s="38"/>
    </row>
    <row r="22" spans="4:16" ht="12.75">
      <c r="D22" s="39"/>
      <c r="E22" s="40"/>
      <c r="F22" s="39"/>
      <c r="G22" s="39"/>
      <c r="H22" s="39"/>
      <c r="I22" s="39"/>
      <c r="J22" s="40"/>
      <c r="K22" s="39"/>
      <c r="L22" s="40"/>
      <c r="M22" s="40"/>
      <c r="N22" s="39"/>
      <c r="O22" s="40"/>
      <c r="P22" s="39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38"/>
      <c r="F31" s="38"/>
      <c r="G31" s="38"/>
      <c r="H31" s="38"/>
      <c r="I31" s="38"/>
      <c r="K31" s="38"/>
      <c r="N31" s="38"/>
      <c r="P31" s="38"/>
    </row>
    <row r="32" spans="4:16" ht="12.75">
      <c r="D32" s="41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spans="4:16" ht="13.5" thickBot="1">
      <c r="D36" s="38"/>
      <c r="F36" s="38"/>
      <c r="G36" s="38"/>
      <c r="H36" s="38"/>
      <c r="I36" s="38"/>
      <c r="K36" s="38"/>
      <c r="N36" s="38"/>
      <c r="P36" s="38"/>
    </row>
    <row r="37" spans="2:8" ht="13.5" thickBot="1">
      <c r="B37" s="103" t="s">
        <v>43</v>
      </c>
      <c r="C37" s="103"/>
      <c r="D37" s="104"/>
      <c r="E37" s="101">
        <v>0</v>
      </c>
      <c r="F37" s="102" t="s">
        <v>46</v>
      </c>
      <c r="G37" s="100"/>
      <c r="H37" s="101">
        <f>E37+gennaio!G37</f>
        <v>6</v>
      </c>
    </row>
  </sheetData>
  <mergeCells count="9">
    <mergeCell ref="B37:D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H14" sqref="H14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42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12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0</v>
      </c>
      <c r="D11" s="24">
        <f>F11+febbraio!$D$11</f>
        <v>13465</v>
      </c>
      <c r="E11" s="25">
        <f>F11/F18</f>
        <v>0</v>
      </c>
      <c r="F11" s="24">
        <v>0</v>
      </c>
      <c r="G11" s="26" t="s">
        <v>7</v>
      </c>
      <c r="H11" s="10">
        <v>1</v>
      </c>
      <c r="I11" s="24">
        <f>K11+febbraio!$I$11</f>
        <v>3495</v>
      </c>
      <c r="J11" s="25">
        <f>I11/$F$18</f>
        <v>0.27746903778977455</v>
      </c>
      <c r="K11" s="24">
        <v>250</v>
      </c>
      <c r="L11" s="42">
        <v>908</v>
      </c>
      <c r="M11" s="10">
        <v>2</v>
      </c>
      <c r="N11" s="24">
        <f>P11+febbraio!$N$11</f>
        <v>28711</v>
      </c>
      <c r="O11" s="25">
        <f>P11/P18</f>
        <v>0.1865671641791045</v>
      </c>
      <c r="P11" s="24">
        <v>2350</v>
      </c>
    </row>
    <row r="12" spans="2:16" ht="12.75">
      <c r="B12" s="14" t="s">
        <v>14</v>
      </c>
      <c r="C12" s="28">
        <v>0</v>
      </c>
      <c r="D12" s="29">
        <f>F12+febbraio!$D$12</f>
        <v>2911</v>
      </c>
      <c r="E12" s="30">
        <f>F12/F18</f>
        <v>0</v>
      </c>
      <c r="F12" s="29">
        <v>0</v>
      </c>
      <c r="G12" s="15" t="s">
        <v>8</v>
      </c>
      <c r="H12" s="28">
        <v>1</v>
      </c>
      <c r="I12" s="29">
        <f>K12+febbraio!$I$12</f>
        <v>25216</v>
      </c>
      <c r="J12" s="30">
        <f>I12/$F$18</f>
        <v>2.001905366783106</v>
      </c>
      <c r="K12" s="29">
        <v>2100</v>
      </c>
      <c r="L12" s="27">
        <v>198</v>
      </c>
      <c r="M12" s="28">
        <v>0</v>
      </c>
      <c r="N12" s="29">
        <f>P12+febbraio!$N$12</f>
        <v>700</v>
      </c>
      <c r="O12" s="30">
        <f>P12/P18</f>
        <v>0</v>
      </c>
      <c r="P12" s="29">
        <v>0</v>
      </c>
    </row>
    <row r="13" spans="2:16" ht="12.75">
      <c r="B13" s="14" t="s">
        <v>10</v>
      </c>
      <c r="C13" s="28">
        <v>5</v>
      </c>
      <c r="D13" s="29">
        <f>F13+febbraio!$D$13</f>
        <v>46526</v>
      </c>
      <c r="E13" s="30">
        <f>F13/F18</f>
        <v>0.8436011432200698</v>
      </c>
      <c r="F13" s="29">
        <v>10626</v>
      </c>
      <c r="G13" s="15" t="s">
        <v>9</v>
      </c>
      <c r="H13" s="28">
        <v>4</v>
      </c>
      <c r="I13" s="29">
        <f>K13+febbraio!$I$13</f>
        <v>26902</v>
      </c>
      <c r="J13" s="30">
        <f>I13/$F$18</f>
        <v>2.1357573832962844</v>
      </c>
      <c r="K13" s="29">
        <v>8722</v>
      </c>
      <c r="L13" s="14" t="s">
        <v>12</v>
      </c>
      <c r="M13" s="28">
        <v>8</v>
      </c>
      <c r="N13" s="29">
        <f>P13+febbraio!$N$13</f>
        <v>35977</v>
      </c>
      <c r="O13" s="30">
        <f>P13/P18</f>
        <v>0.8134328358208955</v>
      </c>
      <c r="P13" s="29">
        <v>10246</v>
      </c>
    </row>
    <row r="14" spans="2:16" ht="12.75">
      <c r="B14" s="14" t="s">
        <v>16</v>
      </c>
      <c r="C14" s="28">
        <v>0</v>
      </c>
      <c r="D14" s="29">
        <f>F14+febbraio!$D$14</f>
        <v>0</v>
      </c>
      <c r="E14" s="30">
        <f>F14/F18</f>
        <v>0</v>
      </c>
      <c r="F14" s="29">
        <v>0</v>
      </c>
      <c r="G14" s="15" t="s">
        <v>11</v>
      </c>
      <c r="H14" s="29">
        <v>4</v>
      </c>
      <c r="I14" s="29">
        <f>K14+febbraio!$I$14</f>
        <v>9775</v>
      </c>
      <c r="J14" s="30">
        <f>I14/$F$18</f>
        <v>0.7760400127024453</v>
      </c>
      <c r="K14" s="29">
        <v>1524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F15+febbraio!D15</f>
        <v>516</v>
      </c>
      <c r="E15" s="30">
        <f>F15/F18</f>
        <v>0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F16+febbraio!$D$16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5</v>
      </c>
      <c r="D17" s="20">
        <f>F17+febbraio!D17</f>
        <v>1970</v>
      </c>
      <c r="E17" s="32">
        <f>F17/F18</f>
        <v>0.15639885677993012</v>
      </c>
      <c r="F17" s="20">
        <v>1970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10</v>
      </c>
      <c r="D18" s="34">
        <f>SUM(D11:D17)</f>
        <v>65388</v>
      </c>
      <c r="E18" s="32">
        <f>SUM(E11:E17)</f>
        <v>1</v>
      </c>
      <c r="F18" s="20">
        <f>SUM(F11:F17)</f>
        <v>12596</v>
      </c>
      <c r="G18" s="31" t="s">
        <v>4</v>
      </c>
      <c r="H18" s="34">
        <f>SUM(H11:H17)</f>
        <v>10</v>
      </c>
      <c r="I18" s="34">
        <f>SUM(I11:I14)</f>
        <v>65388</v>
      </c>
      <c r="J18" s="32">
        <f>SUM(J11:J14)</f>
        <v>5.19117180057161</v>
      </c>
      <c r="K18" s="20">
        <f>SUM(K11:K14)</f>
        <v>12596</v>
      </c>
      <c r="L18" s="31" t="s">
        <v>4</v>
      </c>
      <c r="M18" s="31">
        <f>SUM(M11:M17)</f>
        <v>10</v>
      </c>
      <c r="N18" s="34">
        <f>SUM(N11:N13)</f>
        <v>65388</v>
      </c>
      <c r="O18" s="32">
        <f>SUM(O11:O13)</f>
        <v>1</v>
      </c>
      <c r="P18" s="20">
        <f>SUM(P11:P13)</f>
        <v>12596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3</v>
      </c>
      <c r="E37" s="114" t="s">
        <v>46</v>
      </c>
      <c r="F37" s="104"/>
      <c r="G37" s="101">
        <f>D37+febbraio!H37</f>
        <v>9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0">
      <selection activeCell="P14" sqref="P14"/>
    </sheetView>
  </sheetViews>
  <sheetFormatPr defaultColWidth="9.140625" defaultRowHeight="12.75"/>
  <cols>
    <col min="1" max="1" width="8.28125" style="6" customWidth="1"/>
    <col min="2" max="2" width="8.00390625" style="6" customWidth="1"/>
    <col min="3" max="3" width="8.57421875" style="6" bestFit="1" customWidth="1"/>
    <col min="4" max="5" width="9.140625" style="6" customWidth="1"/>
    <col min="6" max="6" width="9.28125" style="6" customWidth="1"/>
    <col min="7" max="7" width="7.00390625" style="6" customWidth="1"/>
    <col min="8" max="8" width="8.28125" style="6" customWidth="1"/>
    <col min="9" max="12" width="9.140625" style="6" customWidth="1"/>
    <col min="13" max="13" width="8.57421875" style="6" customWidth="1"/>
    <col min="14" max="14" width="8.7109375" style="6" customWidth="1"/>
    <col min="15" max="15" width="7.8515625" style="6" customWidth="1"/>
    <col min="16" max="16" width="8.421875" style="6" customWidth="1"/>
    <col min="17" max="17" width="9.140625" style="6" customWidth="1"/>
    <col min="18" max="18" width="8.28125" style="6" customWidth="1"/>
    <col min="19" max="19" width="7.28125" style="6" customWidth="1"/>
    <col min="20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12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5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0</v>
      </c>
      <c r="D11" s="24">
        <f>F11+marzo!$D$11</f>
        <v>13465</v>
      </c>
      <c r="E11" s="25">
        <f>F11/F18</f>
        <v>0</v>
      </c>
      <c r="F11" s="24">
        <v>0</v>
      </c>
      <c r="G11" s="26" t="s">
        <v>7</v>
      </c>
      <c r="H11" s="10">
        <v>1</v>
      </c>
      <c r="I11" s="24">
        <f>K11+marzo!$I$11</f>
        <v>6295</v>
      </c>
      <c r="J11" s="25">
        <f>K11/K18</f>
        <v>0.21510332641929783</v>
      </c>
      <c r="K11" s="24">
        <v>2800</v>
      </c>
      <c r="L11" s="42">
        <v>908</v>
      </c>
      <c r="M11" s="10">
        <v>4</v>
      </c>
      <c r="N11" s="24">
        <f>P11+marzo!N11</f>
        <v>33773</v>
      </c>
      <c r="O11" s="25">
        <f>P11/P18</f>
        <v>0.38887608511945915</v>
      </c>
      <c r="P11" s="24">
        <v>5062</v>
      </c>
    </row>
    <row r="12" spans="2:16" ht="12.75">
      <c r="B12" s="14" t="s">
        <v>14</v>
      </c>
      <c r="C12" s="28">
        <v>3</v>
      </c>
      <c r="D12" s="29">
        <f>F12+marzo!$D$12</f>
        <v>4591</v>
      </c>
      <c r="E12" s="30">
        <f>F12/F18</f>
        <v>0.1290619958515787</v>
      </c>
      <c r="F12" s="29">
        <v>1680</v>
      </c>
      <c r="G12" s="15" t="s">
        <v>8</v>
      </c>
      <c r="H12" s="28">
        <v>4</v>
      </c>
      <c r="I12" s="29">
        <f>K12+marzo!$I$12</f>
        <v>28078</v>
      </c>
      <c r="J12" s="30">
        <f>K12/K18</f>
        <v>0.21986632864715372</v>
      </c>
      <c r="K12" s="29">
        <v>2862</v>
      </c>
      <c r="L12" s="27">
        <v>198</v>
      </c>
      <c r="M12" s="28">
        <v>0</v>
      </c>
      <c r="N12" s="29">
        <f>P12+marzo!N12</f>
        <v>700</v>
      </c>
      <c r="O12" s="30">
        <f>P12/P18</f>
        <v>0</v>
      </c>
      <c r="P12" s="29">
        <v>0</v>
      </c>
    </row>
    <row r="13" spans="2:16" ht="12.75">
      <c r="B13" s="14" t="s">
        <v>10</v>
      </c>
      <c r="C13" s="28">
        <v>10</v>
      </c>
      <c r="D13" s="29">
        <f>F13+marzo!$D$13</f>
        <v>57373</v>
      </c>
      <c r="E13" s="30">
        <f>F13/F18</f>
        <v>0.8332949220250442</v>
      </c>
      <c r="F13" s="29">
        <v>10847</v>
      </c>
      <c r="G13" s="15" t="s">
        <v>9</v>
      </c>
      <c r="H13" s="28">
        <v>2</v>
      </c>
      <c r="I13" s="29">
        <f>K13+marzo!$I$13</f>
        <v>27777</v>
      </c>
      <c r="J13" s="30">
        <f>K13/K18</f>
        <v>0.06721978950603058</v>
      </c>
      <c r="K13" s="29">
        <v>875</v>
      </c>
      <c r="L13" s="14" t="s">
        <v>12</v>
      </c>
      <c r="M13" s="28">
        <v>10</v>
      </c>
      <c r="N13" s="29">
        <f>P13+marzo!N13</f>
        <v>43932</v>
      </c>
      <c r="O13" s="30">
        <f>P13/P13</f>
        <v>1</v>
      </c>
      <c r="P13" s="29">
        <v>7955</v>
      </c>
    </row>
    <row r="14" spans="2:16" ht="12.75">
      <c r="B14" s="14" t="s">
        <v>16</v>
      </c>
      <c r="C14" s="28">
        <v>0</v>
      </c>
      <c r="D14" s="29">
        <f>F14+marzo!$D$14</f>
        <v>0</v>
      </c>
      <c r="E14" s="30">
        <f>F14/F18</f>
        <v>0</v>
      </c>
      <c r="F14" s="29">
        <v>0</v>
      </c>
      <c r="G14" s="15" t="s">
        <v>11</v>
      </c>
      <c r="H14" s="29">
        <v>7</v>
      </c>
      <c r="I14" s="29">
        <f>K14+marzo!$I$14</f>
        <v>16255</v>
      </c>
      <c r="J14" s="30">
        <f>K14/K18</f>
        <v>0.49781055542751784</v>
      </c>
      <c r="K14" s="29">
        <v>6480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F15+marzo!D15</f>
        <v>516</v>
      </c>
      <c r="E15" s="30">
        <f>F15/F18</f>
        <v>0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F16+marzo!$D$16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1</v>
      </c>
      <c r="D17" s="20">
        <f>F17+marzo!D17</f>
        <v>2460</v>
      </c>
      <c r="E17" s="30">
        <f>F17/F18</f>
        <v>0.03764308212337712</v>
      </c>
      <c r="F17" s="20">
        <v>490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14</v>
      </c>
      <c r="D18" s="34">
        <f>SUM(D11:D17)</f>
        <v>78405</v>
      </c>
      <c r="E18" s="61">
        <f>SUM(E11:E17)</f>
        <v>1</v>
      </c>
      <c r="F18" s="20">
        <f>SUM(F11:F17)</f>
        <v>13017</v>
      </c>
      <c r="G18" s="31" t="s">
        <v>4</v>
      </c>
      <c r="H18" s="34">
        <f>SUM(H11:H14)</f>
        <v>14</v>
      </c>
      <c r="I18" s="34">
        <f>SUM(I11:I14)</f>
        <v>78405</v>
      </c>
      <c r="J18" s="32">
        <f>SUM(J11:J14)</f>
        <v>1</v>
      </c>
      <c r="K18" s="20">
        <f>SUM(K11:K14)</f>
        <v>13017</v>
      </c>
      <c r="L18" s="31" t="s">
        <v>4</v>
      </c>
      <c r="M18" s="31">
        <f>SUM(M11:M17)</f>
        <v>14</v>
      </c>
      <c r="N18" s="34">
        <f>SUM(N11:N13)</f>
        <v>78405</v>
      </c>
      <c r="O18" s="32">
        <f>SUM(O11:O13)</f>
        <v>1.3888760851194593</v>
      </c>
      <c r="P18" s="20">
        <f>SUM(P11:P13)</f>
        <v>13017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3</v>
      </c>
      <c r="E37" s="114" t="s">
        <v>46</v>
      </c>
      <c r="F37" s="104"/>
      <c r="G37" s="101">
        <f>D37+marzo!G37</f>
        <v>12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3">
      <selection activeCell="P14" sqref="P14"/>
    </sheetView>
  </sheetViews>
  <sheetFormatPr defaultColWidth="9.140625" defaultRowHeight="12.75"/>
  <cols>
    <col min="1" max="1" width="11.421875" style="6" customWidth="1"/>
    <col min="2" max="2" width="5.28125" style="6" bestFit="1" customWidth="1"/>
    <col min="3" max="3" width="8.57421875" style="6" bestFit="1" customWidth="1"/>
    <col min="4" max="4" width="9.140625" style="6" customWidth="1"/>
    <col min="5" max="5" width="10.7109375" style="6" customWidth="1"/>
    <col min="6" max="6" width="8.57421875" style="6" bestFit="1" customWidth="1"/>
    <col min="7" max="7" width="7.8515625" style="6" customWidth="1"/>
    <col min="8" max="8" width="8.57421875" style="6" bestFit="1" customWidth="1"/>
    <col min="9" max="9" width="9.140625" style="6" customWidth="1"/>
    <col min="10" max="10" width="7.7109375" style="6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8.57421875" style="6" customWidth="1"/>
    <col min="15" max="15" width="7.421875" style="6" bestFit="1" customWidth="1"/>
    <col min="16" max="16" width="8.57421875" style="6" bestFit="1" customWidth="1"/>
    <col min="17" max="17" width="4.140625" style="6" customWidth="1"/>
    <col min="18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21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2</v>
      </c>
      <c r="D11" s="24">
        <f>F11+aprile!$D$11</f>
        <v>16713</v>
      </c>
      <c r="E11" s="25">
        <f>F11/F18</f>
        <v>0.22582215115066398</v>
      </c>
      <c r="F11" s="24">
        <v>3248</v>
      </c>
      <c r="G11" s="26" t="s">
        <v>7</v>
      </c>
      <c r="H11" s="10">
        <v>1</v>
      </c>
      <c r="I11" s="24">
        <f>K11+aprile!$I$11</f>
        <v>6995</v>
      </c>
      <c r="J11" s="25">
        <f>K11/K18</f>
        <v>0.04866856705833275</v>
      </c>
      <c r="K11" s="24">
        <v>700</v>
      </c>
      <c r="L11" s="42">
        <v>908</v>
      </c>
      <c r="M11" s="10">
        <v>2</v>
      </c>
      <c r="N11" s="24">
        <f>P11+aprile!$N$11</f>
        <v>37973</v>
      </c>
      <c r="O11" s="25">
        <f>P11/P18</f>
        <v>0.2920114023499965</v>
      </c>
      <c r="P11" s="24">
        <v>4200</v>
      </c>
    </row>
    <row r="12" spans="2:16" ht="12.75">
      <c r="B12" s="14" t="s">
        <v>14</v>
      </c>
      <c r="C12" s="28">
        <v>1</v>
      </c>
      <c r="D12" s="29">
        <f>F12+aprile!$D$12</f>
        <v>4951</v>
      </c>
      <c r="E12" s="30">
        <f>F12/F18</f>
        <v>0.025029548772856843</v>
      </c>
      <c r="F12" s="29">
        <v>360</v>
      </c>
      <c r="G12" s="15" t="s">
        <v>8</v>
      </c>
      <c r="H12" s="28">
        <v>2</v>
      </c>
      <c r="I12" s="29">
        <f>K12+aprile!$I$12</f>
        <v>34378</v>
      </c>
      <c r="J12" s="30">
        <f>K12/K18</f>
        <v>0.4380171035249948</v>
      </c>
      <c r="K12" s="29">
        <v>6300</v>
      </c>
      <c r="L12" s="27">
        <v>198</v>
      </c>
      <c r="M12" s="28">
        <v>0</v>
      </c>
      <c r="N12" s="29">
        <f>P12+aprile!$N$12</f>
        <v>700</v>
      </c>
      <c r="O12" s="30">
        <f>P12/P18</f>
        <v>0</v>
      </c>
      <c r="P12" s="29">
        <v>0</v>
      </c>
    </row>
    <row r="13" spans="2:16" ht="12.75">
      <c r="B13" s="14" t="s">
        <v>10</v>
      </c>
      <c r="C13" s="28">
        <v>6</v>
      </c>
      <c r="D13" s="29">
        <f>F13+aprile!$D$13</f>
        <v>68148</v>
      </c>
      <c r="E13" s="30">
        <f>F13/F18</f>
        <v>0.7491483000764791</v>
      </c>
      <c r="F13" s="29">
        <v>10775</v>
      </c>
      <c r="G13" s="15" t="s">
        <v>9</v>
      </c>
      <c r="H13" s="28">
        <v>1</v>
      </c>
      <c r="I13" s="29">
        <f>K13+aprile!$I$13</f>
        <v>28652</v>
      </c>
      <c r="J13" s="30">
        <f>K13/K18</f>
        <v>0.06083570882291594</v>
      </c>
      <c r="K13" s="29">
        <v>875</v>
      </c>
      <c r="L13" s="14" t="s">
        <v>12</v>
      </c>
      <c r="M13" s="28">
        <v>7</v>
      </c>
      <c r="N13" s="29">
        <f>P13+aprile!$N$13</f>
        <v>54115</v>
      </c>
      <c r="O13" s="30">
        <f>P13/P18</f>
        <v>0.7079885976500034</v>
      </c>
      <c r="P13" s="29">
        <v>10183</v>
      </c>
    </row>
    <row r="14" spans="2:16" ht="12.75">
      <c r="B14" s="14" t="s">
        <v>16</v>
      </c>
      <c r="C14" s="28">
        <v>0</v>
      </c>
      <c r="D14" s="29">
        <f>F14+aprile!$D$14</f>
        <v>0</v>
      </c>
      <c r="E14" s="30">
        <f>F14/F18</f>
        <v>0</v>
      </c>
      <c r="F14" s="29">
        <v>0</v>
      </c>
      <c r="G14" s="15" t="s">
        <v>11</v>
      </c>
      <c r="H14" s="29">
        <v>5</v>
      </c>
      <c r="I14" s="29">
        <f>K14+aprile!$I$14</f>
        <v>22763</v>
      </c>
      <c r="J14" s="30">
        <f>K14/K18</f>
        <v>0.45247862059375654</v>
      </c>
      <c r="K14" s="29">
        <v>6508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F15+aprile!D15</f>
        <v>516</v>
      </c>
      <c r="E15" s="30">
        <f>F15/F18</f>
        <v>0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F16+aprile!$D$16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F17+aprile!D17</f>
        <v>2460</v>
      </c>
      <c r="E17" s="30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9</v>
      </c>
      <c r="D18" s="34">
        <f>SUM(D11:D17)</f>
        <v>92788</v>
      </c>
      <c r="E18" s="61">
        <f>SUM(E11:E17)</f>
        <v>1</v>
      </c>
      <c r="F18" s="20">
        <f>SUM(F11:F17)</f>
        <v>14383</v>
      </c>
      <c r="G18" s="31" t="s">
        <v>4</v>
      </c>
      <c r="H18" s="34">
        <f>SUM(H11:H14)</f>
        <v>9</v>
      </c>
      <c r="I18" s="34">
        <f>SUM(I11:I14)</f>
        <v>92788</v>
      </c>
      <c r="J18" s="32">
        <f>SUM(J11:J14)</f>
        <v>1</v>
      </c>
      <c r="K18" s="20">
        <f>SUM(K11:K14)</f>
        <v>14383</v>
      </c>
      <c r="L18" s="31" t="s">
        <v>4</v>
      </c>
      <c r="M18" s="31">
        <f>SUM(M11:M17)</f>
        <v>9</v>
      </c>
      <c r="N18" s="34">
        <f>SUM(N11:N13)</f>
        <v>92788</v>
      </c>
      <c r="O18" s="32">
        <f>SUM(O11:O13)</f>
        <v>1</v>
      </c>
      <c r="P18" s="20">
        <f>SUM(P11:P13)</f>
        <v>14383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2</v>
      </c>
      <c r="E37" s="114" t="s">
        <v>46</v>
      </c>
      <c r="F37" s="104"/>
      <c r="G37" s="101">
        <f>D37+aprile!G37</f>
        <v>14</v>
      </c>
    </row>
  </sheetData>
  <mergeCells count="10">
    <mergeCell ref="A37:C37"/>
    <mergeCell ref="E37:F37"/>
    <mergeCell ref="A1:S1"/>
    <mergeCell ref="A2:S2"/>
    <mergeCell ref="A3:S3"/>
    <mergeCell ref="A4:S4"/>
    <mergeCell ref="A5:S5"/>
    <mergeCell ref="B7:F7"/>
    <mergeCell ref="G7:K7"/>
    <mergeCell ref="L7:P7"/>
  </mergeCells>
  <printOptions/>
  <pageMargins left="0.75" right="0.2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4">
      <selection activeCell="F16" sqref="F16"/>
    </sheetView>
  </sheetViews>
  <sheetFormatPr defaultColWidth="9.140625" defaultRowHeight="12.75"/>
  <cols>
    <col min="1" max="1" width="8.57421875" style="6" customWidth="1"/>
    <col min="2" max="3" width="9.140625" style="6" customWidth="1"/>
    <col min="4" max="4" width="8.7109375" style="6" bestFit="1" customWidth="1"/>
    <col min="5" max="5" width="9.140625" style="6" customWidth="1"/>
    <col min="6" max="6" width="9.00390625" style="6" customWidth="1"/>
    <col min="7" max="7" width="4.7109375" style="6" customWidth="1"/>
    <col min="8" max="11" width="9.140625" style="6" customWidth="1"/>
    <col min="12" max="12" width="8.421875" style="6" customWidth="1"/>
    <col min="13" max="16" width="9.140625" style="6" customWidth="1"/>
    <col min="17" max="17" width="4.57421875" style="6" customWidth="1"/>
    <col min="18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49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0</v>
      </c>
      <c r="D11" s="24">
        <f>F11+maggio!$D$11</f>
        <v>16713</v>
      </c>
      <c r="E11" s="25">
        <f>F11/F18</f>
        <v>0</v>
      </c>
      <c r="F11" s="24">
        <v>0</v>
      </c>
      <c r="G11" s="26" t="s">
        <v>7</v>
      </c>
      <c r="H11" s="10">
        <v>1</v>
      </c>
      <c r="I11" s="24">
        <f>K11+maggio!$I$11</f>
        <v>13295</v>
      </c>
      <c r="J11" s="25">
        <f>K11/K18</f>
        <v>0.387382401770891</v>
      </c>
      <c r="K11" s="24">
        <v>6300</v>
      </c>
      <c r="L11" s="42">
        <v>908</v>
      </c>
      <c r="M11" s="10">
        <v>1</v>
      </c>
      <c r="N11" s="24">
        <f>P11+maggio!$N$11</f>
        <v>44273</v>
      </c>
      <c r="O11" s="25">
        <f>P11/P18</f>
        <v>0.387382401770891</v>
      </c>
      <c r="P11" s="24">
        <v>6300</v>
      </c>
    </row>
    <row r="12" spans="2:16" ht="12.75">
      <c r="B12" s="14" t="s">
        <v>14</v>
      </c>
      <c r="C12" s="28">
        <v>0</v>
      </c>
      <c r="D12" s="29">
        <f>F12+maggio!$D$12</f>
        <v>4951</v>
      </c>
      <c r="E12" s="30">
        <f>F12/F18</f>
        <v>0</v>
      </c>
      <c r="F12" s="29">
        <v>0</v>
      </c>
      <c r="G12" s="15" t="s">
        <v>8</v>
      </c>
      <c r="H12" s="28">
        <v>1</v>
      </c>
      <c r="I12" s="29">
        <f>K12+maggio!$I$12</f>
        <v>35148</v>
      </c>
      <c r="J12" s="30">
        <f>K12/K18</f>
        <v>0.04734673799422001</v>
      </c>
      <c r="K12" s="29">
        <v>770</v>
      </c>
      <c r="L12" s="27">
        <v>198</v>
      </c>
      <c r="M12" s="28">
        <v>0</v>
      </c>
      <c r="N12" s="29">
        <f>P12+maggio!$N$12</f>
        <v>700</v>
      </c>
      <c r="O12" s="30">
        <f>P12/P18</f>
        <v>0</v>
      </c>
      <c r="P12" s="29">
        <v>0</v>
      </c>
    </row>
    <row r="13" spans="2:16" ht="12.75">
      <c r="B13" s="14" t="s">
        <v>10</v>
      </c>
      <c r="C13" s="28">
        <v>6</v>
      </c>
      <c r="D13" s="29">
        <f>F13+maggio!$D$13</f>
        <v>83641</v>
      </c>
      <c r="E13" s="30">
        <f>F13/F18</f>
        <v>0.95265326200578</v>
      </c>
      <c r="F13" s="29">
        <v>15493</v>
      </c>
      <c r="G13" s="15" t="s">
        <v>9</v>
      </c>
      <c r="H13" s="28">
        <v>2</v>
      </c>
      <c r="I13" s="29">
        <f>K13+maggio!$I$13</f>
        <v>34420</v>
      </c>
      <c r="J13" s="30">
        <f>K13/K18</f>
        <v>0.3546701100657935</v>
      </c>
      <c r="K13" s="29">
        <v>5768</v>
      </c>
      <c r="L13" s="14" t="s">
        <v>12</v>
      </c>
      <c r="M13" s="28">
        <v>6</v>
      </c>
      <c r="N13" s="29">
        <f>P13+maggio!$N$13</f>
        <v>64078</v>
      </c>
      <c r="O13" s="30">
        <f>P13/P18</f>
        <v>0.612617598229109</v>
      </c>
      <c r="P13" s="29">
        <v>9963</v>
      </c>
    </row>
    <row r="14" spans="2:16" ht="12.75">
      <c r="B14" s="14" t="s">
        <v>16</v>
      </c>
      <c r="C14" s="28">
        <v>0</v>
      </c>
      <c r="D14" s="29">
        <f>F14+maggio!$D$14</f>
        <v>0</v>
      </c>
      <c r="E14" s="30">
        <f>F14/F18</f>
        <v>0</v>
      </c>
      <c r="F14" s="29">
        <v>0</v>
      </c>
      <c r="G14" s="15" t="s">
        <v>11</v>
      </c>
      <c r="H14" s="29">
        <v>3</v>
      </c>
      <c r="I14" s="29">
        <f>K14+maggio!$I$14</f>
        <v>26188</v>
      </c>
      <c r="J14" s="30">
        <f>K14/K18</f>
        <v>0.2106007501690955</v>
      </c>
      <c r="K14" s="29">
        <v>3425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1</v>
      </c>
      <c r="D15" s="29">
        <f>F15+maggio!D15</f>
        <v>1286</v>
      </c>
      <c r="E15" s="30">
        <f>F15/F18</f>
        <v>0.04734673799422001</v>
      </c>
      <c r="F15" s="29">
        <v>770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F16+maggio!$D$16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F17+maggio!D17</f>
        <v>2460</v>
      </c>
      <c r="E17" s="30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7</v>
      </c>
      <c r="D18" s="34">
        <f>SUM(D11:D17)</f>
        <v>109051</v>
      </c>
      <c r="E18" s="61">
        <f>SUM(E11:E17)</f>
        <v>1</v>
      </c>
      <c r="F18" s="20">
        <f>SUM(F11:F17)</f>
        <v>16263</v>
      </c>
      <c r="G18" s="31" t="s">
        <v>4</v>
      </c>
      <c r="H18" s="34">
        <f>SUM(H11:H14)</f>
        <v>7</v>
      </c>
      <c r="I18" s="34">
        <f>SUM(I11:I14)</f>
        <v>109051</v>
      </c>
      <c r="J18" s="32">
        <f>SUM(J11:J14)</f>
        <v>1</v>
      </c>
      <c r="K18" s="20">
        <f>SUM(K11:K14)</f>
        <v>16263</v>
      </c>
      <c r="L18" s="31" t="s">
        <v>4</v>
      </c>
      <c r="M18" s="31">
        <f>SUM(M11:M17)</f>
        <v>7</v>
      </c>
      <c r="N18" s="34">
        <f>SUM(N11:N13)</f>
        <v>109051</v>
      </c>
      <c r="O18" s="32">
        <f>SUM(O11:O13)</f>
        <v>1</v>
      </c>
      <c r="P18" s="20">
        <f>SUM(P11:P13)</f>
        <v>16263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/>
      <c r="E37" s="114" t="s">
        <v>46</v>
      </c>
      <c r="F37" s="104"/>
      <c r="G37" s="101">
        <f>D37+maggio!G37</f>
        <v>14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J35" sqref="J35"/>
    </sheetView>
  </sheetViews>
  <sheetFormatPr defaultColWidth="9.140625" defaultRowHeight="12.75"/>
  <cols>
    <col min="1" max="1" width="11.57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8.8515625" style="6" customWidth="1"/>
    <col min="6" max="6" width="10.00390625" style="6" customWidth="1"/>
    <col min="7" max="7" width="6.421875" style="6" bestFit="1" customWidth="1"/>
    <col min="8" max="8" width="8.57421875" style="6" bestFit="1" customWidth="1"/>
    <col min="9" max="9" width="8.7109375" style="6" bestFit="1" customWidth="1"/>
    <col min="10" max="10" width="7.421875" style="6" bestFit="1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8.7109375" style="6" bestFit="1" customWidth="1"/>
    <col min="15" max="15" width="7.421875" style="6" bestFit="1" customWidth="1"/>
    <col min="16" max="16" width="8.57421875" style="6" bestFit="1" customWidth="1"/>
    <col min="17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50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0</v>
      </c>
      <c r="D11" s="24">
        <f>F11+giugno!$D$11</f>
        <v>16713</v>
      </c>
      <c r="E11" s="25">
        <f>F11/F18</f>
        <v>0</v>
      </c>
      <c r="F11" s="24">
        <v>0</v>
      </c>
      <c r="G11" s="26" t="s">
        <v>7</v>
      </c>
      <c r="H11" s="10">
        <v>1</v>
      </c>
      <c r="I11" s="24">
        <f>K11+giugno!$I$11</f>
        <v>13710</v>
      </c>
      <c r="J11" s="25">
        <f>K11/K18</f>
        <v>0.02139726733694251</v>
      </c>
      <c r="K11" s="24">
        <v>415</v>
      </c>
      <c r="L11" s="42">
        <v>908</v>
      </c>
      <c r="M11" s="10">
        <v>0</v>
      </c>
      <c r="N11" s="24">
        <f>P11+giugno!$N$11</f>
        <v>44273</v>
      </c>
      <c r="O11" s="25">
        <f>P11/P18</f>
        <v>0</v>
      </c>
      <c r="P11" s="24">
        <v>0</v>
      </c>
    </row>
    <row r="12" spans="2:16" ht="12.75">
      <c r="B12" s="14" t="s">
        <v>14</v>
      </c>
      <c r="C12" s="28">
        <v>1</v>
      </c>
      <c r="D12" s="29">
        <f>F12+giugno!$D$12</f>
        <v>7401</v>
      </c>
      <c r="E12" s="30">
        <f>F12/F18</f>
        <v>0.1263212168084558</v>
      </c>
      <c r="F12" s="29">
        <v>2450</v>
      </c>
      <c r="G12" s="15" t="s">
        <v>8</v>
      </c>
      <c r="H12" s="28">
        <v>1</v>
      </c>
      <c r="I12" s="29">
        <f>K12+giugno!$I$12</f>
        <v>37598</v>
      </c>
      <c r="J12" s="30">
        <f>K12/K18</f>
        <v>0.1263212168084558</v>
      </c>
      <c r="K12" s="29">
        <v>2450</v>
      </c>
      <c r="L12" s="27">
        <v>198</v>
      </c>
      <c r="M12" s="28">
        <v>0</v>
      </c>
      <c r="N12" s="29">
        <f>P12+giugno!$N$12</f>
        <v>700</v>
      </c>
      <c r="O12" s="30">
        <f>P12/P18</f>
        <v>0</v>
      </c>
      <c r="P12" s="29">
        <v>0</v>
      </c>
    </row>
    <row r="13" spans="2:16" ht="12.75">
      <c r="B13" s="14" t="s">
        <v>10</v>
      </c>
      <c r="C13" s="28">
        <v>4</v>
      </c>
      <c r="D13" s="29">
        <f>F13+giugno!$D$13</f>
        <v>100586</v>
      </c>
      <c r="E13" s="30">
        <f>F13/F18</f>
        <v>0.8736787831915442</v>
      </c>
      <c r="F13" s="29">
        <v>16945</v>
      </c>
      <c r="G13" s="15" t="s">
        <v>9</v>
      </c>
      <c r="H13" s="28">
        <v>2</v>
      </c>
      <c r="I13" s="29">
        <f>K13+giugno!$I$13</f>
        <v>50660</v>
      </c>
      <c r="J13" s="30">
        <f>K13/K18</f>
        <v>0.8373292085589069</v>
      </c>
      <c r="K13" s="29">
        <v>16240</v>
      </c>
      <c r="L13" s="14" t="s">
        <v>12</v>
      </c>
      <c r="M13" s="28">
        <v>5</v>
      </c>
      <c r="N13" s="29">
        <f>P13+giugno!$N$13</f>
        <v>83473</v>
      </c>
      <c r="O13" s="30">
        <f>P13/P18</f>
        <v>1</v>
      </c>
      <c r="P13" s="29">
        <v>19395</v>
      </c>
    </row>
    <row r="14" spans="2:16" ht="12.75">
      <c r="B14" s="14" t="s">
        <v>16</v>
      </c>
      <c r="C14" s="28">
        <v>0</v>
      </c>
      <c r="D14" s="29">
        <f>F14+giugno!$D$14</f>
        <v>0</v>
      </c>
      <c r="E14" s="30">
        <f>F14/F18</f>
        <v>0</v>
      </c>
      <c r="F14" s="29">
        <v>0</v>
      </c>
      <c r="G14" s="15" t="s">
        <v>11</v>
      </c>
      <c r="H14" s="29">
        <v>1</v>
      </c>
      <c r="I14" s="29">
        <f>K14+giugno!$I$14</f>
        <v>26478</v>
      </c>
      <c r="J14" s="30">
        <f>K14/K18</f>
        <v>0.014952307295694767</v>
      </c>
      <c r="K14" s="29">
        <v>290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F15+giugno!D15</f>
        <v>1286</v>
      </c>
      <c r="E15" s="30">
        <f>F15/F18</f>
        <v>0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F16+giugno!$D$16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F17+giugno!D17</f>
        <v>2460</v>
      </c>
      <c r="E17" s="30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5</v>
      </c>
      <c r="D18" s="34">
        <f>SUM(D11:D17)</f>
        <v>128446</v>
      </c>
      <c r="E18" s="61">
        <f>SUM(E11:E17)</f>
        <v>1</v>
      </c>
      <c r="F18" s="20">
        <f>SUM(F11:F17)</f>
        <v>19395</v>
      </c>
      <c r="G18" s="31" t="s">
        <v>4</v>
      </c>
      <c r="H18" s="34">
        <f>SUM(H11:H14)</f>
        <v>5</v>
      </c>
      <c r="I18" s="34">
        <f>SUM(I11:I14)</f>
        <v>128446</v>
      </c>
      <c r="J18" s="32">
        <f>SUM(J11:J14)</f>
        <v>1</v>
      </c>
      <c r="K18" s="20">
        <f>SUM(K11:K14)</f>
        <v>19395</v>
      </c>
      <c r="L18" s="31" t="s">
        <v>4</v>
      </c>
      <c r="M18" s="31">
        <f>SUM(M11:M17)</f>
        <v>5</v>
      </c>
      <c r="N18" s="34">
        <f>SUM(N11:N13)</f>
        <v>128446</v>
      </c>
      <c r="O18" s="32">
        <f>SUM(O11:O13)</f>
        <v>1</v>
      </c>
      <c r="P18" s="20">
        <f>SUM(P11:P13)</f>
        <v>19395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1</v>
      </c>
      <c r="E37" s="114" t="s">
        <v>46</v>
      </c>
      <c r="F37" s="104"/>
      <c r="G37" s="101">
        <f>D37+giugno!G37</f>
        <v>15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4">
      <selection activeCell="H17" sqref="H17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51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65">
        <v>0</v>
      </c>
      <c r="D11" s="24">
        <f>F11+luglio!D11</f>
        <v>16713</v>
      </c>
      <c r="E11" s="68">
        <f>F11/F18</f>
        <v>0</v>
      </c>
      <c r="F11" s="24">
        <v>0</v>
      </c>
      <c r="G11" s="26" t="s">
        <v>7</v>
      </c>
      <c r="H11" s="10">
        <v>1</v>
      </c>
      <c r="I11" s="24">
        <f>K11+luglio!$I$11</f>
        <v>14060</v>
      </c>
      <c r="J11" s="25">
        <f>K11/K18</f>
        <v>0.028932793254525916</v>
      </c>
      <c r="K11" s="24">
        <v>350</v>
      </c>
      <c r="L11" s="42">
        <v>908</v>
      </c>
      <c r="M11" s="10">
        <v>1</v>
      </c>
      <c r="N11" s="24">
        <f>P11+luglio!$N$11</f>
        <v>45503</v>
      </c>
      <c r="O11" s="25">
        <f>P11/P18</f>
        <v>0.1016781020087625</v>
      </c>
      <c r="P11" s="24">
        <v>1230</v>
      </c>
    </row>
    <row r="12" spans="2:16" ht="12.75">
      <c r="B12" s="14" t="s">
        <v>14</v>
      </c>
      <c r="C12" s="66">
        <v>3</v>
      </c>
      <c r="D12" s="29">
        <f>F12+luglio!D12</f>
        <v>10194</v>
      </c>
      <c r="E12" s="69">
        <f>F12/F18</f>
        <v>0.23088369017111682</v>
      </c>
      <c r="F12" s="29">
        <v>2793</v>
      </c>
      <c r="G12" s="15" t="s">
        <v>8</v>
      </c>
      <c r="H12" s="28">
        <v>1</v>
      </c>
      <c r="I12" s="29">
        <f>K12+luglio!$I$12</f>
        <v>38828</v>
      </c>
      <c r="J12" s="30">
        <f>K12/K18</f>
        <v>0.1016781020087625</v>
      </c>
      <c r="K12" s="29">
        <v>1230</v>
      </c>
      <c r="L12" s="27">
        <v>198</v>
      </c>
      <c r="M12" s="28">
        <v>1</v>
      </c>
      <c r="N12" s="29">
        <f>P12+luglio!$N$12</f>
        <v>1225</v>
      </c>
      <c r="O12" s="30">
        <f>P12/P18</f>
        <v>0.043399189881788876</v>
      </c>
      <c r="P12" s="29">
        <v>525</v>
      </c>
    </row>
    <row r="13" spans="2:16" ht="12.75">
      <c r="B13" s="14" t="s">
        <v>10</v>
      </c>
      <c r="C13" s="66">
        <v>9</v>
      </c>
      <c r="D13" s="29">
        <f>F13+luglio!D13</f>
        <v>109115</v>
      </c>
      <c r="E13" s="69">
        <f>F13/F18</f>
        <v>0.7050508390510044</v>
      </c>
      <c r="F13" s="29">
        <v>8529</v>
      </c>
      <c r="G13" s="15" t="s">
        <v>9</v>
      </c>
      <c r="H13" s="28">
        <v>7</v>
      </c>
      <c r="I13" s="29">
        <f>K13+luglio!$I$13</f>
        <v>55102</v>
      </c>
      <c r="J13" s="30">
        <f>K13/K18</f>
        <v>0.367198478961726</v>
      </c>
      <c r="K13" s="29">
        <v>4442</v>
      </c>
      <c r="L13" s="14" t="s">
        <v>12</v>
      </c>
      <c r="M13" s="28">
        <v>12</v>
      </c>
      <c r="N13" s="29">
        <f>P13+luglio!$N$13</f>
        <v>93815</v>
      </c>
      <c r="O13" s="30">
        <f>P13/P18</f>
        <v>0.8549227081094486</v>
      </c>
      <c r="P13" s="29">
        <v>10342</v>
      </c>
    </row>
    <row r="14" spans="2:16" ht="12.75">
      <c r="B14" s="14" t="s">
        <v>16</v>
      </c>
      <c r="C14" s="66">
        <v>0</v>
      </c>
      <c r="D14" s="29">
        <f>F14+luglio!D14</f>
        <v>0</v>
      </c>
      <c r="E14" s="69">
        <f>F14/F18</f>
        <v>0</v>
      </c>
      <c r="F14" s="29">
        <v>0</v>
      </c>
      <c r="G14" s="15" t="s">
        <v>11</v>
      </c>
      <c r="H14" s="29">
        <v>5</v>
      </c>
      <c r="I14" s="29">
        <f>K14+luglio!$I$14</f>
        <v>32553</v>
      </c>
      <c r="J14" s="30">
        <f>K14/K18</f>
        <v>0.5021906257749855</v>
      </c>
      <c r="K14" s="29">
        <v>6075</v>
      </c>
      <c r="L14" s="28"/>
      <c r="M14" s="28"/>
      <c r="N14" s="29"/>
      <c r="O14" s="30"/>
      <c r="P14" s="29"/>
    </row>
    <row r="15" spans="2:16" ht="12.75">
      <c r="B15" s="14" t="s">
        <v>23</v>
      </c>
      <c r="C15" s="66">
        <v>1</v>
      </c>
      <c r="D15" s="29">
        <f>F15+luglio!D15</f>
        <v>1561</v>
      </c>
      <c r="E15" s="69">
        <f>F15/F18</f>
        <v>0.022732908985698935</v>
      </c>
      <c r="F15" s="29">
        <v>275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66">
        <v>0</v>
      </c>
      <c r="D16" s="29">
        <f>F16+luglio!D16</f>
        <v>0</v>
      </c>
      <c r="E16" s="69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67">
        <v>1</v>
      </c>
      <c r="D17" s="20">
        <f>F17+luglio!D17</f>
        <v>2960</v>
      </c>
      <c r="E17" s="69">
        <f>F17/F18</f>
        <v>0.04133256179217988</v>
      </c>
      <c r="F17" s="20">
        <v>500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14</v>
      </c>
      <c r="D18" s="34">
        <f>SUM(D11:D17)</f>
        <v>140543</v>
      </c>
      <c r="E18" s="61">
        <f>SUM(E11:E17)</f>
        <v>1</v>
      </c>
      <c r="F18" s="20">
        <f>SUM(F11:F17)</f>
        <v>12097</v>
      </c>
      <c r="G18" s="31" t="s">
        <v>4</v>
      </c>
      <c r="H18" s="34">
        <f>SUM(H11:H14)</f>
        <v>14</v>
      </c>
      <c r="I18" s="34">
        <f>SUM(I11:I14)</f>
        <v>140543</v>
      </c>
      <c r="J18" s="32">
        <f>SUM(J11:J14)</f>
        <v>1</v>
      </c>
      <c r="K18" s="20">
        <f>SUM(K11:K14)</f>
        <v>12097</v>
      </c>
      <c r="L18" s="31" t="s">
        <v>4</v>
      </c>
      <c r="M18" s="31">
        <f>SUM(M11:M17)</f>
        <v>14</v>
      </c>
      <c r="N18" s="34">
        <f>SUM(N11:N13)</f>
        <v>140543</v>
      </c>
      <c r="O18" s="32">
        <f>SUM(O11:O13)</f>
        <v>1</v>
      </c>
      <c r="P18" s="20">
        <f>SUM(P11:P13)</f>
        <v>12097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>
        <v>1</v>
      </c>
      <c r="E37" s="114" t="s">
        <v>46</v>
      </c>
      <c r="F37" s="104"/>
      <c r="G37" s="101">
        <f>D37+luglio!G37</f>
        <v>16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3">
      <selection activeCell="F13" sqref="F13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customWidth="1"/>
    <col min="5" max="5" width="7.421875" style="6" bestFit="1" customWidth="1"/>
    <col min="6" max="6" width="13.00390625" style="6" customWidth="1"/>
    <col min="7" max="16384" width="9.140625" style="6" customWidth="1"/>
  </cols>
  <sheetData>
    <row r="1" spans="1:19" ht="12.7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6" t="s">
        <v>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ht="13.5" thickBot="1"/>
    <row r="7" spans="2:16" ht="13.5" thickBot="1">
      <c r="B7" s="113" t="s">
        <v>1</v>
      </c>
      <c r="C7" s="108"/>
      <c r="D7" s="108"/>
      <c r="E7" s="108"/>
      <c r="F7" s="109"/>
      <c r="G7" s="107" t="s">
        <v>2</v>
      </c>
      <c r="H7" s="108"/>
      <c r="I7" s="108"/>
      <c r="J7" s="108"/>
      <c r="K7" s="109"/>
      <c r="L7" s="115" t="s">
        <v>13</v>
      </c>
      <c r="M7" s="111"/>
      <c r="N7" s="111"/>
      <c r="O7" s="111"/>
      <c r="P7" s="112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38718</v>
      </c>
      <c r="E10" s="31" t="s">
        <v>40</v>
      </c>
      <c r="F10" s="22"/>
      <c r="G10" s="20"/>
      <c r="H10" s="20"/>
      <c r="I10" s="45">
        <v>38718</v>
      </c>
      <c r="J10" s="31" t="s">
        <v>40</v>
      </c>
      <c r="K10" s="20"/>
      <c r="L10" s="18"/>
      <c r="M10" s="18"/>
      <c r="N10" s="45">
        <v>38718</v>
      </c>
      <c r="O10" s="31" t="s">
        <v>40</v>
      </c>
      <c r="P10" s="22"/>
    </row>
    <row r="11" spans="2:16" ht="12.75">
      <c r="B11" s="8" t="s">
        <v>7</v>
      </c>
      <c r="C11" s="10">
        <v>3</v>
      </c>
      <c r="D11" s="24">
        <f>F11+'Luglio 2'!$D$11</f>
        <v>19337</v>
      </c>
      <c r="E11" s="25">
        <f>F11/F18</f>
        <v>0.14506053402620378</v>
      </c>
      <c r="F11" s="24">
        <v>2624</v>
      </c>
      <c r="G11" s="26" t="s">
        <v>7</v>
      </c>
      <c r="H11" s="10">
        <v>3</v>
      </c>
      <c r="I11" s="24">
        <f>K11+'Luglio 2'!$I$11</f>
        <v>16684</v>
      </c>
      <c r="J11" s="25">
        <f>K11/K18</f>
        <v>0.14506053402620378</v>
      </c>
      <c r="K11" s="24">
        <v>2624</v>
      </c>
      <c r="L11" s="42">
        <v>908</v>
      </c>
      <c r="M11" s="10">
        <v>0</v>
      </c>
      <c r="N11" s="24">
        <f>P11+'Luglio 2'!$N$11</f>
        <v>45503</v>
      </c>
      <c r="O11" s="25">
        <f>P11/P18</f>
        <v>0</v>
      </c>
      <c r="P11" s="24">
        <v>0</v>
      </c>
    </row>
    <row r="12" spans="2:16" ht="12.75">
      <c r="B12" s="14" t="s">
        <v>14</v>
      </c>
      <c r="C12" s="28">
        <v>4</v>
      </c>
      <c r="D12" s="29">
        <f>F12+'Luglio 2'!$D$12</f>
        <v>15509</v>
      </c>
      <c r="E12" s="30">
        <f>F12/F18</f>
        <v>0.29382497650505834</v>
      </c>
      <c r="F12" s="29">
        <v>5315</v>
      </c>
      <c r="G12" s="15" t="s">
        <v>8</v>
      </c>
      <c r="H12" s="28">
        <v>1</v>
      </c>
      <c r="I12" s="29">
        <f>K12+'Luglio 2'!$I$12</f>
        <v>39668</v>
      </c>
      <c r="J12" s="30">
        <f>K12/K18</f>
        <v>0.04643706119741279</v>
      </c>
      <c r="K12" s="29">
        <v>840</v>
      </c>
      <c r="L12" s="27">
        <v>198</v>
      </c>
      <c r="M12" s="28">
        <v>2</v>
      </c>
      <c r="N12" s="29">
        <f>P12+'Luglio 2'!$N$12</f>
        <v>3207</v>
      </c>
      <c r="O12" s="30">
        <f>P12/P18</f>
        <v>0.10956935153960971</v>
      </c>
      <c r="P12" s="29">
        <v>1982</v>
      </c>
    </row>
    <row r="13" spans="2:16" ht="12.75">
      <c r="B13" s="14" t="s">
        <v>10</v>
      </c>
      <c r="C13" s="28">
        <v>4</v>
      </c>
      <c r="D13" s="29">
        <f>F13+'Luglio 2'!$D$13</f>
        <v>118065</v>
      </c>
      <c r="E13" s="30">
        <f>F13/F18</f>
        <v>0.49477583061529107</v>
      </c>
      <c r="F13" s="29">
        <v>8950</v>
      </c>
      <c r="G13" s="15" t="s">
        <v>9</v>
      </c>
      <c r="H13" s="28">
        <v>2</v>
      </c>
      <c r="I13" s="29">
        <f>K13+'Luglio 2'!$I$13</f>
        <v>60202</v>
      </c>
      <c r="J13" s="30">
        <f>K13/K18</f>
        <v>0.2819393001271491</v>
      </c>
      <c r="K13" s="29">
        <v>5100</v>
      </c>
      <c r="L13" s="14" t="s">
        <v>12</v>
      </c>
      <c r="M13" s="28">
        <v>10</v>
      </c>
      <c r="N13" s="29">
        <f>P13+'Luglio 2'!$N$13</f>
        <v>109922</v>
      </c>
      <c r="O13" s="30">
        <f>P13/P18</f>
        <v>0.8904306484603903</v>
      </c>
      <c r="P13" s="29">
        <v>16107</v>
      </c>
    </row>
    <row r="14" spans="2:16" ht="12.75">
      <c r="B14" s="14" t="s">
        <v>16</v>
      </c>
      <c r="C14" s="28">
        <v>1</v>
      </c>
      <c r="D14" s="29">
        <f>F14+'Luglio 2'!$D$14</f>
        <v>1200</v>
      </c>
      <c r="E14" s="30">
        <f>F14/F18</f>
        <v>0.06633865885344685</v>
      </c>
      <c r="F14" s="29">
        <v>1200</v>
      </c>
      <c r="G14" s="15" t="s">
        <v>11</v>
      </c>
      <c r="H14" s="29">
        <v>6</v>
      </c>
      <c r="I14" s="29">
        <f>K14+'Luglio 2'!$I$14</f>
        <v>42078</v>
      </c>
      <c r="J14" s="30">
        <f>K14/K18</f>
        <v>0.5265631046492344</v>
      </c>
      <c r="K14" s="29">
        <v>9525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F15+'Luglio 2'!D15</f>
        <v>1561</v>
      </c>
      <c r="E15" s="30">
        <f>F15/F18</f>
        <v>0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38</v>
      </c>
      <c r="C16" s="28">
        <v>0</v>
      </c>
      <c r="D16" s="29">
        <f>F16+'Luglio 2'!$D$16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39</v>
      </c>
      <c r="C17" s="18">
        <v>0</v>
      </c>
      <c r="D17" s="20">
        <f>F17+'Luglio 2'!D17</f>
        <v>2960</v>
      </c>
      <c r="E17" s="30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12</v>
      </c>
      <c r="D18" s="34">
        <f>SUM(D11:D17)</f>
        <v>158632</v>
      </c>
      <c r="E18" s="61">
        <f>SUM(E11:E17)</f>
        <v>1</v>
      </c>
      <c r="F18" s="20">
        <f>SUM(F11:F17)</f>
        <v>18089</v>
      </c>
      <c r="G18" s="31" t="s">
        <v>4</v>
      </c>
      <c r="H18" s="34">
        <f>SUM(H11:H14)</f>
        <v>12</v>
      </c>
      <c r="I18" s="34">
        <f>SUM(I11:I14)</f>
        <v>158632</v>
      </c>
      <c r="J18" s="32">
        <f>SUM(J11:J14)</f>
        <v>1</v>
      </c>
      <c r="K18" s="20">
        <f>SUM(K11:K14)</f>
        <v>18089</v>
      </c>
      <c r="L18" s="31" t="s">
        <v>4</v>
      </c>
      <c r="M18" s="31">
        <f>SUM(M11:M17)</f>
        <v>12</v>
      </c>
      <c r="N18" s="34">
        <f>SUM(N11:N13)</f>
        <v>158632</v>
      </c>
      <c r="O18" s="32">
        <f>SUM(O11:O13)</f>
        <v>1</v>
      </c>
      <c r="P18" s="20">
        <f>SUM(P11:P13)</f>
        <v>18089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03" t="s">
        <v>43</v>
      </c>
      <c r="B37" s="103"/>
      <c r="C37" s="104"/>
      <c r="D37" s="101"/>
      <c r="E37" s="114" t="s">
        <v>46</v>
      </c>
      <c r="F37" s="104"/>
      <c r="G37" s="101">
        <f>D37+'Luglio 2'!G37</f>
        <v>16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cp:lastPrinted>2006-12-07T14:47:52Z</cp:lastPrinted>
  <dcterms:created xsi:type="dcterms:W3CDTF">2002-01-25T10:43:50Z</dcterms:created>
  <dcterms:modified xsi:type="dcterms:W3CDTF">2007-01-26T11:28:01Z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